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tabRatio="833" activeTab="2"/>
  </bookViews>
  <sheets>
    <sheet name="封面" sheetId="1" r:id="rId1"/>
    <sheet name="表一财政收支预算总表" sheetId="2" r:id="rId2"/>
    <sheet name="表二一般公共预算收入表" sheetId="3" r:id="rId3"/>
    <sheet name="表三一般公共预算可用资金表" sheetId="4" r:id="rId4"/>
    <sheet name="表四一般公共预算收支" sheetId="5" r:id="rId5"/>
    <sheet name="表五一般公共预算支出明细表" sheetId="6" r:id="rId6"/>
    <sheet name="表六政府性基金收支" sheetId="7" r:id="rId7"/>
    <sheet name="表七其他收支" sheetId="8" r:id="rId8"/>
  </sheets>
  <definedNames>
    <definedName name="_xlnm.Print_Area" localSheetId="2">'表二一般公共预算收入表'!$A$1:$I$31</definedName>
    <definedName name="_xlnm.Print_Area" localSheetId="7">'表七其他收支'!$A$1:$E$35</definedName>
    <definedName name="_xlnm.Print_Area" localSheetId="3">'表三一般公共预算可用资金表'!$A$1:$D$33</definedName>
    <definedName name="_xlnm.Print_Area" localSheetId="1">'表一财政收支预算总表'!$A$1:$H$21</definedName>
  </definedNames>
  <calcPr fullCalcOnLoad="1" fullPrecision="0"/>
</workbook>
</file>

<file path=xl/sharedStrings.xml><?xml version="1.0" encoding="utf-8"?>
<sst xmlns="http://schemas.openxmlformats.org/spreadsheetml/2006/main" count="681" uniqueCount="543">
  <si>
    <t>编制单位（盖章）：</t>
  </si>
  <si>
    <r>
      <t>报送日期：</t>
    </r>
    <r>
      <rPr>
        <sz val="18"/>
        <rFont val="Times New Roman"/>
        <family val="1"/>
      </rPr>
      <t xml:space="preserve">    </t>
    </r>
    <r>
      <rPr>
        <sz val="18"/>
        <rFont val="仿宋_GB2312"/>
        <family val="3"/>
      </rPr>
      <t>年</t>
    </r>
    <r>
      <rPr>
        <sz val="18"/>
        <rFont val="Times New Roman"/>
        <family val="1"/>
      </rPr>
      <t xml:space="preserve">   </t>
    </r>
    <r>
      <rPr>
        <sz val="18"/>
        <rFont val="仿宋_GB2312"/>
        <family val="3"/>
      </rPr>
      <t>月</t>
    </r>
    <r>
      <rPr>
        <sz val="18"/>
        <rFont val="Times New Roman"/>
        <family val="1"/>
      </rPr>
      <t xml:space="preserve">    </t>
    </r>
    <r>
      <rPr>
        <sz val="18"/>
        <rFont val="仿宋_GB2312"/>
        <family val="3"/>
      </rPr>
      <t>日</t>
    </r>
  </si>
  <si>
    <r>
      <t xml:space="preserve">            </t>
    </r>
    <r>
      <rPr>
        <sz val="18"/>
        <rFont val="仿宋_GB2312"/>
        <family val="3"/>
      </rPr>
      <t>财政所所长（总会计）签字：</t>
    </r>
    <r>
      <rPr>
        <sz val="18"/>
        <rFont val="Times New Roman"/>
        <family val="1"/>
      </rPr>
      <t xml:space="preserve">                                        </t>
    </r>
    <r>
      <rPr>
        <sz val="18"/>
        <rFont val="仿宋_GB2312"/>
        <family val="3"/>
      </rPr>
      <t>单位负责人签字：</t>
    </r>
    <r>
      <rPr>
        <sz val="18"/>
        <rFont val="Times New Roman"/>
        <family val="1"/>
      </rPr>
      <t xml:space="preserve">                                            </t>
    </r>
  </si>
  <si>
    <t>表一</t>
  </si>
  <si>
    <t>单位：万元（保留两位小数）</t>
  </si>
  <si>
    <t>收   入   项   目</t>
  </si>
  <si>
    <t>支   出   项   目</t>
  </si>
  <si>
    <t>项      目</t>
  </si>
  <si>
    <t>预算数为执行数%</t>
  </si>
  <si>
    <t>一、上年结余</t>
  </si>
  <si>
    <t>三、本年支出</t>
  </si>
  <si>
    <t>二、本年收入</t>
  </si>
  <si>
    <t>1、一般公共财政预算支出</t>
  </si>
  <si>
    <t>1、一般公共财政预算收入</t>
  </si>
  <si>
    <t>2、政府性基金预算支出</t>
  </si>
  <si>
    <t>2、政府性基金预算收入</t>
  </si>
  <si>
    <t>3、其他支出</t>
  </si>
  <si>
    <t>3、其他收入</t>
  </si>
  <si>
    <t>四、年终结余</t>
  </si>
  <si>
    <t>收   入   总   计</t>
  </si>
  <si>
    <t>支   出   总   计</t>
  </si>
  <si>
    <t>注：本表自动生成</t>
  </si>
  <si>
    <t>表二</t>
  </si>
  <si>
    <t xml:space="preserve">  单位：万元（保留两位小数）</t>
  </si>
  <si>
    <t>变动依据（主要增减因素分析）</t>
  </si>
  <si>
    <t>财政总收入</t>
  </si>
  <si>
    <t>-</t>
  </si>
  <si>
    <t>一、地方财政收入</t>
  </si>
  <si>
    <t xml:space="preserve">  1、增值税(50%*70%)</t>
  </si>
  <si>
    <t xml:space="preserve">  2、改征增值税(50%)</t>
  </si>
  <si>
    <t>持平</t>
  </si>
  <si>
    <t xml:space="preserve">  3、营业税(50%)</t>
  </si>
  <si>
    <t xml:space="preserve">  4、企业所得税(40%*40%)</t>
  </si>
  <si>
    <t xml:space="preserve">  5、个人所得税(40%*40%)</t>
  </si>
  <si>
    <t xml:space="preserve">  6、车船税(100%)</t>
  </si>
  <si>
    <t xml:space="preserve">  7、房产税(100%)</t>
  </si>
  <si>
    <t xml:space="preserve">  8、资源税(100%)</t>
  </si>
  <si>
    <t xml:space="preserve">  9、城镇土地使用税(100%)</t>
  </si>
  <si>
    <t xml:space="preserve">  10、印花税(100%)</t>
  </si>
  <si>
    <t xml:space="preserve">  11、土地增值税(100%)</t>
  </si>
  <si>
    <t>二、上划中央收入</t>
  </si>
  <si>
    <t>（一）上划中央两税收入</t>
  </si>
  <si>
    <t xml:space="preserve">  1、增值税（50%）</t>
  </si>
  <si>
    <t xml:space="preserve">  4、消费税(100%)</t>
  </si>
  <si>
    <t>（二）上划所得税收入</t>
  </si>
  <si>
    <t xml:space="preserve">  1、企业所得税（60%）</t>
  </si>
  <si>
    <t xml:space="preserve">  2、个人所得税（60%）</t>
  </si>
  <si>
    <t>三、上划市财政收入</t>
  </si>
  <si>
    <t xml:space="preserve">  1、增值税（50%*30%）</t>
  </si>
  <si>
    <t xml:space="preserve">  2、企业所得税（40%*60%）</t>
  </si>
  <si>
    <t xml:space="preserve">  3、个人所得税（40%*60%）</t>
  </si>
  <si>
    <t xml:space="preserve">  4、城市维护建设税(100%)</t>
  </si>
  <si>
    <t>表三</t>
  </si>
  <si>
    <t>预算数</t>
  </si>
  <si>
    <t>一、超收分成预测数</t>
  </si>
  <si>
    <t>3、城建税返还（存量）（①*②）</t>
  </si>
  <si>
    <t>1、当年地方财政收入</t>
  </si>
  <si>
    <t>①返还基数</t>
  </si>
  <si>
    <t>2、当年收入基数</t>
  </si>
  <si>
    <t>②返还比例</t>
  </si>
  <si>
    <t>3、超收分成</t>
  </si>
  <si>
    <t>4、城建税返还（增量）（①*②*③*0.5）</t>
  </si>
  <si>
    <t>①上年地方财政收入</t>
  </si>
  <si>
    <t>②当年地方财政收入</t>
  </si>
  <si>
    <t>②当年全市乡镇地方财政收入增长率</t>
  </si>
  <si>
    <t>③超收数（②-当年收入基数）</t>
  </si>
  <si>
    <t>③农业人口占比系数</t>
  </si>
  <si>
    <t>④本乡镇超收分成比例</t>
  </si>
  <si>
    <t>（二）激励奖补（1+2+3+4）</t>
  </si>
  <si>
    <t>⑤超收分成总额（③*④）</t>
  </si>
  <si>
    <t>1、小城市建设</t>
  </si>
  <si>
    <t>⑥超收分成净额（②-①&gt;=0,⑥=⑤；②-①&lt;0,⑥=⑤+(②-①)*0.3）</t>
  </si>
  <si>
    <t>2、特色小镇</t>
  </si>
  <si>
    <t>二、体制补助及体制上解</t>
  </si>
  <si>
    <t>3、招商引税</t>
  </si>
  <si>
    <t>1、本乡镇支出基数（①+②）</t>
  </si>
  <si>
    <t>4、第三产业发展</t>
  </si>
  <si>
    <t>①政府运转</t>
  </si>
  <si>
    <t>5、盘活闲置资产</t>
  </si>
  <si>
    <t>②村（社区）运转与服务</t>
  </si>
  <si>
    <t>6、个人出租房税收代征</t>
  </si>
  <si>
    <t>2、本乡镇体制补助数</t>
  </si>
  <si>
    <t>四、其他结算补助（1+2+3）</t>
  </si>
  <si>
    <t>3、本乡镇体制上解数</t>
  </si>
  <si>
    <t>1、离退休教师住房补贴</t>
  </si>
  <si>
    <t>三、配套政策补助合计（（一）+（二））</t>
  </si>
  <si>
    <t>2、结算企业财政资助</t>
  </si>
  <si>
    <t>（一）收入返还（1+2+3+4）</t>
  </si>
  <si>
    <t>3、其他补助</t>
  </si>
  <si>
    <t>1、建筑业返还（存量）（①*②）</t>
  </si>
  <si>
    <t>五、上解支出（1+2）</t>
  </si>
  <si>
    <t>1、体制上解</t>
  </si>
  <si>
    <t>2、专项上解</t>
  </si>
  <si>
    <t>2、建筑业返还（增量）（①*②*③*0.5）</t>
  </si>
  <si>
    <t>六、专项转移支付收入</t>
  </si>
  <si>
    <t>七、调入资金</t>
  </si>
  <si>
    <t>八、上年结余</t>
  </si>
  <si>
    <t>九、当年公共财政预算可用资金</t>
  </si>
  <si>
    <t>表四</t>
  </si>
  <si>
    <t>项    目</t>
  </si>
  <si>
    <t>本年收入合计</t>
  </si>
  <si>
    <t>本年支出合计</t>
  </si>
  <si>
    <t>1、增值税</t>
  </si>
  <si>
    <t>1、一般公共服务支出</t>
  </si>
  <si>
    <t>2、改征增值税</t>
  </si>
  <si>
    <t>2、公共安全支出</t>
  </si>
  <si>
    <t>3、营业税</t>
  </si>
  <si>
    <t>3、教育支出</t>
  </si>
  <si>
    <t>4、企业所得税</t>
  </si>
  <si>
    <t>4、科学技术支出</t>
  </si>
  <si>
    <t>5、个人所得税</t>
  </si>
  <si>
    <t>5、文化旅游体育与传媒支出</t>
  </si>
  <si>
    <t>6、车船税</t>
  </si>
  <si>
    <t>6、社会保障和就业支出</t>
  </si>
  <si>
    <t>7、房产税</t>
  </si>
  <si>
    <t>7、卫生健康支出</t>
  </si>
  <si>
    <t>8、资源税</t>
  </si>
  <si>
    <t>8、节能环保支出</t>
  </si>
  <si>
    <t>9、城镇土地使用税</t>
  </si>
  <si>
    <t>9、城乡社区支出</t>
  </si>
  <si>
    <t>10、印花税</t>
  </si>
  <si>
    <t>10、农林水支出</t>
  </si>
  <si>
    <t>11、土地增值税</t>
  </si>
  <si>
    <t>11、交通运输支出</t>
  </si>
  <si>
    <t xml:space="preserve">     市级补助收入</t>
  </si>
  <si>
    <t>12、资源勘探信息等支出</t>
  </si>
  <si>
    <t xml:space="preserve">         一般性转移支付收入</t>
  </si>
  <si>
    <t>13、商业服务业等支出</t>
  </si>
  <si>
    <t xml:space="preserve">         专项转移支付收入合计</t>
  </si>
  <si>
    <t>14、自然资源海洋气象等支出</t>
  </si>
  <si>
    <t xml:space="preserve">            1、一般公共服务支出</t>
  </si>
  <si>
    <t>15、住房保障支出</t>
  </si>
  <si>
    <t xml:space="preserve">            2、公共安全支出</t>
  </si>
  <si>
    <t>16、灾害防治及应急管理支出</t>
  </si>
  <si>
    <t xml:space="preserve">            3、教育支出</t>
  </si>
  <si>
    <t>17、其他支出</t>
  </si>
  <si>
    <t xml:space="preserve">            4、科学技术支出</t>
  </si>
  <si>
    <t xml:space="preserve">            5、文化旅游体育与传媒支出</t>
  </si>
  <si>
    <t xml:space="preserve">            6、社会保障和就业支出</t>
  </si>
  <si>
    <t xml:space="preserve">            7、卫生健康支出</t>
  </si>
  <si>
    <t xml:space="preserve">            8、节能环保支出</t>
  </si>
  <si>
    <t xml:space="preserve">            9、城乡社区支出</t>
  </si>
  <si>
    <t xml:space="preserve">            10、农林水支出</t>
  </si>
  <si>
    <t xml:space="preserve">            11、交通运输支出</t>
  </si>
  <si>
    <t xml:space="preserve">       上解支出</t>
  </si>
  <si>
    <t xml:space="preserve">            12、资源勘探信息等支出</t>
  </si>
  <si>
    <t xml:space="preserve">          体制上解</t>
  </si>
  <si>
    <t xml:space="preserve">            13、商业服务业等支出</t>
  </si>
  <si>
    <t xml:space="preserve">          专项上解</t>
  </si>
  <si>
    <t xml:space="preserve">            14、自然资源海洋气象等支出</t>
  </si>
  <si>
    <t xml:space="preserve">            15、住房保障支出</t>
  </si>
  <si>
    <t xml:space="preserve">            16、灾害防治及应急管理支出</t>
  </si>
  <si>
    <t xml:space="preserve">            17、其他支出</t>
  </si>
  <si>
    <t>调入资金</t>
  </si>
  <si>
    <t>上年结余</t>
  </si>
  <si>
    <t xml:space="preserve">       年终结余</t>
  </si>
  <si>
    <t>表五</t>
  </si>
  <si>
    <t>编制单位：</t>
  </si>
  <si>
    <t>预算科目</t>
  </si>
  <si>
    <t>预算数与上年执行数增建额</t>
  </si>
  <si>
    <t>小计</t>
  </si>
  <si>
    <t>基本支出</t>
  </si>
  <si>
    <t>项目支出</t>
  </si>
  <si>
    <t>体制分成</t>
  </si>
  <si>
    <t>省市补助</t>
  </si>
  <si>
    <t xml:space="preserve">  </t>
  </si>
  <si>
    <t>公共财政预算支出总计</t>
  </si>
  <si>
    <t>一般公共服务支出</t>
  </si>
  <si>
    <t xml:space="preserve">    人大事务</t>
  </si>
  <si>
    <t xml:space="preserve">       一般行政管理事务</t>
  </si>
  <si>
    <t xml:space="preserve">       人大会议</t>
  </si>
  <si>
    <t xml:space="preserve">       代表工作</t>
  </si>
  <si>
    <t xml:space="preserve">       其他人大事务支出</t>
  </si>
  <si>
    <t xml:space="preserve">    政协事务</t>
  </si>
  <si>
    <t xml:space="preserve">       委员视察</t>
  </si>
  <si>
    <t xml:space="preserve">       其他政协事务支出</t>
  </si>
  <si>
    <t xml:space="preserve">    政府办公厅(室)及相关机构事务</t>
  </si>
  <si>
    <t xml:space="preserve">        行政运行</t>
  </si>
  <si>
    <t xml:space="preserve">        一般行政管理事务</t>
  </si>
  <si>
    <t xml:space="preserve">        事业运行</t>
  </si>
  <si>
    <t xml:space="preserve">        其他政府办公厅(室)及相关机构事务</t>
  </si>
  <si>
    <t xml:space="preserve">    统计信息事务</t>
  </si>
  <si>
    <t xml:space="preserve">        专项统计业务</t>
  </si>
  <si>
    <t xml:space="preserve">        专项普查活动</t>
  </si>
  <si>
    <t xml:space="preserve">        统计抽样调查</t>
  </si>
  <si>
    <t xml:space="preserve">        其他统计信息事务支出</t>
  </si>
  <si>
    <t xml:space="preserve">    财政事务</t>
  </si>
  <si>
    <t xml:space="preserve">        其他财政事务支出</t>
  </si>
  <si>
    <t xml:space="preserve">    市场监督管理事务</t>
  </si>
  <si>
    <t xml:space="preserve">        其他市场监督管理事务</t>
  </si>
  <si>
    <t xml:space="preserve">    人力资源事务</t>
  </si>
  <si>
    <t xml:space="preserve">        其他人力资源事务支出</t>
  </si>
  <si>
    <t xml:space="preserve">    纪检监察事务</t>
  </si>
  <si>
    <t xml:space="preserve">        其他纪检监察事务支出</t>
  </si>
  <si>
    <t xml:space="preserve">    群众团体事务</t>
  </si>
  <si>
    <t xml:space="preserve">        其他群众团体事务支出</t>
  </si>
  <si>
    <t xml:space="preserve">    组织事务</t>
  </si>
  <si>
    <r>
      <t xml:space="preserve">      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一般行政管理事务</t>
    </r>
  </si>
  <si>
    <r>
      <t xml:space="preserve">      </t>
    </r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>其他组织事务支出</t>
    </r>
  </si>
  <si>
    <t xml:space="preserve">    宣传事务</t>
  </si>
  <si>
    <t xml:space="preserve">        其他宣传事务支出</t>
  </si>
  <si>
    <t xml:space="preserve">    统战事务</t>
  </si>
  <si>
    <t xml:space="preserve">         其他统战事务支出</t>
  </si>
  <si>
    <t xml:space="preserve">    其他共产党事务支出</t>
  </si>
  <si>
    <t xml:space="preserve">        其他共产党事务支出</t>
  </si>
  <si>
    <t xml:space="preserve">    其他一般公共服务支出</t>
  </si>
  <si>
    <t xml:space="preserve">        其他一般公共服务支出</t>
  </si>
  <si>
    <t xml:space="preserve">    党委办公厅（室）及相关机构事务</t>
  </si>
  <si>
    <t xml:space="preserve">        其他党委办公厅（室）及相关机构事务支出</t>
  </si>
  <si>
    <t>公共安全支出</t>
  </si>
  <si>
    <t xml:space="preserve">    公安</t>
  </si>
  <si>
    <t xml:space="preserve">       其他公安支出</t>
  </si>
  <si>
    <t>教育支出</t>
  </si>
  <si>
    <t xml:space="preserve">    普通教育</t>
  </si>
  <si>
    <t xml:space="preserve">        学前教育</t>
  </si>
  <si>
    <t xml:space="preserve">        小学教育</t>
  </si>
  <si>
    <t xml:space="preserve">        初中教育</t>
  </si>
  <si>
    <t xml:space="preserve">        高中教育</t>
  </si>
  <si>
    <t xml:space="preserve">        化解农村义务教育债务支出</t>
  </si>
  <si>
    <t xml:space="preserve">        其他普通教育支出</t>
  </si>
  <si>
    <t xml:space="preserve">    成人教育</t>
  </si>
  <si>
    <t xml:space="preserve">        成人初等教育</t>
  </si>
  <si>
    <t xml:space="preserve">        成人中等教育</t>
  </si>
  <si>
    <t xml:space="preserve">    教育费附加安排的支出</t>
  </si>
  <si>
    <t xml:space="preserve">        其他教育费附加安排的支出</t>
  </si>
  <si>
    <t xml:space="preserve">    进修及培训</t>
  </si>
  <si>
    <t xml:space="preserve">        培训支出</t>
  </si>
  <si>
    <t xml:space="preserve">    其他教育支出</t>
  </si>
  <si>
    <t>科学技术支出</t>
  </si>
  <si>
    <t xml:space="preserve">    技术研究与开发</t>
  </si>
  <si>
    <t xml:space="preserve">        其他技术研究与开发支出</t>
  </si>
  <si>
    <t xml:space="preserve">    科学技术普及</t>
  </si>
  <si>
    <t xml:space="preserve">        科普活动</t>
  </si>
  <si>
    <t xml:space="preserve">    其他科学技术支出</t>
  </si>
  <si>
    <t xml:space="preserve">        其他科学技术支出</t>
  </si>
  <si>
    <t>文化旅游体育与传媒支出</t>
  </si>
  <si>
    <t xml:space="preserve">    文化和旅游</t>
  </si>
  <si>
    <t xml:space="preserve">        群众文化</t>
  </si>
  <si>
    <t xml:space="preserve">        文化和旅游交流与合作</t>
  </si>
  <si>
    <t xml:space="preserve">        文化创作与保护</t>
  </si>
  <si>
    <t xml:space="preserve">        文化和旅游市场管理</t>
  </si>
  <si>
    <t xml:space="preserve">        图书馆</t>
  </si>
  <si>
    <t xml:space="preserve">        其他文化和旅游支出</t>
  </si>
  <si>
    <t xml:space="preserve">    文物</t>
  </si>
  <si>
    <t xml:space="preserve">        文物保护</t>
  </si>
  <si>
    <t xml:space="preserve">        历史名城与古迹</t>
  </si>
  <si>
    <t xml:space="preserve">    体育</t>
  </si>
  <si>
    <t xml:space="preserve">        群众体育</t>
  </si>
  <si>
    <t xml:space="preserve">        其他体育支出</t>
  </si>
  <si>
    <t xml:space="preserve">    新闻出版电影</t>
  </si>
  <si>
    <t xml:space="preserve">        其他新闻出版电影支出</t>
  </si>
  <si>
    <t xml:space="preserve">    其他文化体育与传媒支出</t>
  </si>
  <si>
    <t xml:space="preserve">        宣传文化发展专项支出</t>
  </si>
  <si>
    <t xml:space="preserve">        其他文化体育与传媒支出</t>
  </si>
  <si>
    <t>社会保障和就业支出</t>
  </si>
  <si>
    <t xml:space="preserve">    人力资源和社会保障管理事务</t>
  </si>
  <si>
    <t xml:space="preserve">        就业管理事务</t>
  </si>
  <si>
    <t xml:space="preserve">        劳动保障监察</t>
  </si>
  <si>
    <t xml:space="preserve">        其他人力资源和社会保障管理事务支出</t>
  </si>
  <si>
    <t xml:space="preserve">    民政管理事务</t>
  </si>
  <si>
    <t xml:space="preserve">        基层政权和社区建设</t>
  </si>
  <si>
    <t xml:space="preserve">        其他民政管理事务支出</t>
  </si>
  <si>
    <t xml:space="preserve">    行政事业单位离退休</t>
  </si>
  <si>
    <t xml:space="preserve">        归口管理的行政单位离退休</t>
  </si>
  <si>
    <t xml:space="preserve">        事业单位离退休</t>
  </si>
  <si>
    <t xml:space="preserve">    抚恤</t>
  </si>
  <si>
    <t xml:space="preserve">        死亡抚恤</t>
  </si>
  <si>
    <t xml:space="preserve">        伤残抚恤</t>
  </si>
  <si>
    <t xml:space="preserve">        在乡复员、退伍军人生活补助</t>
  </si>
  <si>
    <t xml:space="preserve">        优抚事业单位支出</t>
  </si>
  <si>
    <t xml:space="preserve">        义务兵优待</t>
  </si>
  <si>
    <t xml:space="preserve">        其他优抚支出</t>
  </si>
  <si>
    <t xml:space="preserve">    退役安置</t>
  </si>
  <si>
    <t xml:space="preserve">        退役士兵安置</t>
  </si>
  <si>
    <t xml:space="preserve">        军队移交政府的离退休人员安置</t>
  </si>
  <si>
    <t xml:space="preserve">        军队移交政府离退休干部管理机构</t>
  </si>
  <si>
    <t xml:space="preserve">        其他退役安置支出</t>
  </si>
  <si>
    <t xml:space="preserve">    社会福利</t>
  </si>
  <si>
    <t xml:space="preserve">        儿童福利</t>
  </si>
  <si>
    <t xml:space="preserve">        老年福利</t>
  </si>
  <si>
    <t xml:space="preserve">        假肢矫形</t>
  </si>
  <si>
    <t xml:space="preserve">        殡葬</t>
  </si>
  <si>
    <t xml:space="preserve">        社会福利事业单位</t>
  </si>
  <si>
    <t xml:space="preserve">        其他社会福利支出</t>
  </si>
  <si>
    <t xml:space="preserve">    残疾人事业</t>
  </si>
  <si>
    <t xml:space="preserve">        残疾人就业和扶贫</t>
  </si>
  <si>
    <t xml:space="preserve">        其他残疾人事业支出</t>
  </si>
  <si>
    <t xml:space="preserve">    最低生活保障</t>
  </si>
  <si>
    <t xml:space="preserve">        城市最低生活保障金支出</t>
  </si>
  <si>
    <t xml:space="preserve">        农村最低生活保障金支出</t>
  </si>
  <si>
    <t xml:space="preserve">    其他生活救助</t>
  </si>
  <si>
    <t xml:space="preserve">        其他城市生活救助</t>
  </si>
  <si>
    <t xml:space="preserve">        其他农村生活救助</t>
  </si>
  <si>
    <t xml:space="preserve">    临时救助</t>
  </si>
  <si>
    <t xml:space="preserve">        临时救助支出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</si>
  <si>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</si>
  <si>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</si>
  <si>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</si>
  <si>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其他社会保障和就业支出</t>
  </si>
  <si>
    <t xml:space="preserve">        其他社会保障和就业支出</t>
  </si>
  <si>
    <t>卫生健康支出</t>
  </si>
  <si>
    <t xml:space="preserve">    基层医疗卫生机构</t>
  </si>
  <si>
    <t xml:space="preserve">        城市社区卫生机构</t>
  </si>
  <si>
    <t xml:space="preserve">        乡镇卫生院</t>
  </si>
  <si>
    <t xml:space="preserve">        其他基层医疗卫生机构支出</t>
  </si>
  <si>
    <t xml:space="preserve">    公共卫生</t>
  </si>
  <si>
    <t xml:space="preserve">        基本公共卫生服务</t>
  </si>
  <si>
    <t xml:space="preserve">        重大公共卫生专项</t>
  </si>
  <si>
    <t xml:space="preserve">        突发公共卫生事件应急处理</t>
  </si>
  <si>
    <t xml:space="preserve">        其他公共卫生支出</t>
  </si>
  <si>
    <t xml:space="preserve">    行政事业单位医疗</t>
  </si>
  <si>
    <t xml:space="preserve">        行政单位医疗</t>
  </si>
  <si>
    <t xml:space="preserve">        事业单位医疗</t>
  </si>
  <si>
    <t xml:space="preserve">        公务员医疗补助</t>
  </si>
  <si>
    <t xml:space="preserve">        其他行政事业单位医疗支出</t>
  </si>
  <si>
    <t xml:space="preserve">    财政对基本医疗保险基金的补助</t>
  </si>
  <si>
    <t xml:space="preserve">        财政对职工基本医疗保险基金的补助</t>
  </si>
  <si>
    <t xml:space="preserve">        财政对城乡居民基本医疗保险基金的补助</t>
  </si>
  <si>
    <t xml:space="preserve">        财政对其他基本医疗保险基金的补助</t>
  </si>
  <si>
    <t xml:space="preserve">    医疗救助</t>
  </si>
  <si>
    <t xml:space="preserve">       城乡医疗救助</t>
  </si>
  <si>
    <t xml:space="preserve">       疾病医疗救助</t>
  </si>
  <si>
    <t xml:space="preserve"> 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</si>
  <si>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</si>
  <si>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</si>
  <si>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</si>
  <si>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中医药</t>
  </si>
  <si>
    <t xml:space="preserve">        中医（民族医）药专项</t>
  </si>
  <si>
    <t xml:space="preserve">        其他中医药支出</t>
  </si>
  <si>
    <t xml:space="preserve">    计划生育事务</t>
  </si>
  <si>
    <t xml:space="preserve">        计划生育机构</t>
  </si>
  <si>
    <t xml:space="preserve">        计划生育服务</t>
  </si>
  <si>
    <t xml:space="preserve">        其他计划生育事务支出</t>
  </si>
  <si>
    <t xml:space="preserve">    老龄卫生健康事务</t>
  </si>
  <si>
    <t xml:space="preserve">        老龄卫生健康事务</t>
  </si>
  <si>
    <t xml:space="preserve">    其他卫生健康支出</t>
  </si>
  <si>
    <t xml:space="preserve">        其他卫生健康支出</t>
  </si>
  <si>
    <t>节能环保支出</t>
  </si>
  <si>
    <t xml:space="preserve">    环境保护管理事务</t>
  </si>
  <si>
    <t xml:space="preserve">        生态环境保护宣传</t>
  </si>
  <si>
    <t xml:space="preserve">        其他环境保护管理事务支出</t>
  </si>
  <si>
    <t xml:space="preserve">    污染防治</t>
  </si>
  <si>
    <t xml:space="preserve">        大气</t>
  </si>
  <si>
    <t xml:space="preserve">        水体</t>
  </si>
  <si>
    <t xml:space="preserve">        其他污染防治支出</t>
  </si>
  <si>
    <t xml:space="preserve">    自然生态保护</t>
  </si>
  <si>
    <t xml:space="preserve">        生态保护</t>
  </si>
  <si>
    <t xml:space="preserve">        农村环境保护</t>
  </si>
  <si>
    <t xml:space="preserve">        其他自然生态保护支出</t>
  </si>
  <si>
    <t xml:space="preserve">    天然林保护</t>
  </si>
  <si>
    <t xml:space="preserve">        森林管护</t>
  </si>
  <si>
    <t xml:space="preserve">        天然林保护工程建设</t>
  </si>
  <si>
    <t xml:space="preserve">        其他天然林保护支出</t>
  </si>
  <si>
    <t xml:space="preserve">    退耕还林</t>
  </si>
  <si>
    <t xml:space="preserve">        其他退耕还林支出</t>
  </si>
  <si>
    <t xml:space="preserve">    能源节约利用</t>
  </si>
  <si>
    <t xml:space="preserve">       能源节约利用</t>
  </si>
  <si>
    <t xml:space="preserve">    污染减排</t>
  </si>
  <si>
    <t xml:space="preserve">        减排专项支出</t>
  </si>
  <si>
    <t xml:space="preserve">        其他污染减排支出</t>
  </si>
  <si>
    <t xml:space="preserve">    可再生能源</t>
  </si>
  <si>
    <t xml:space="preserve">        可再生能源</t>
  </si>
  <si>
    <t xml:space="preserve">    其他节能环保支出</t>
  </si>
  <si>
    <t xml:space="preserve">        其他节能环保支出</t>
  </si>
  <si>
    <t>城乡社区支出</t>
  </si>
  <si>
    <t xml:space="preserve">    城乡社区管理事务</t>
  </si>
  <si>
    <t xml:space="preserve">        城管执法</t>
  </si>
  <si>
    <t xml:space="preserve">        工程建设管理</t>
  </si>
  <si>
    <t xml:space="preserve">        其他城乡社区管理事务支出</t>
  </si>
  <si>
    <t xml:space="preserve">    城乡社区规划与管理</t>
  </si>
  <si>
    <t xml:space="preserve">        城乡社区规划与管理</t>
  </si>
  <si>
    <t xml:space="preserve">    城乡社区公共设施</t>
  </si>
  <si>
    <t xml:space="preserve">        小城镇基础设施建设</t>
  </si>
  <si>
    <t xml:space="preserve">        其他城乡社区公共设施支出</t>
  </si>
  <si>
    <t xml:space="preserve">    城乡社区环境卫生</t>
  </si>
  <si>
    <t xml:space="preserve">        城乡社区环境卫生</t>
  </si>
  <si>
    <t xml:space="preserve">    其他城乡社区支出</t>
  </si>
  <si>
    <t xml:space="preserve">        其他城乡社区支出</t>
  </si>
  <si>
    <t>农林水支出</t>
  </si>
  <si>
    <t xml:space="preserve">    农业</t>
  </si>
  <si>
    <t xml:space="preserve">        科技转化与推广服务</t>
  </si>
  <si>
    <t xml:space="preserve">        病虫害控制</t>
  </si>
  <si>
    <t xml:space="preserve">        统计监测与信息服务</t>
  </si>
  <si>
    <t xml:space="preserve">        防灾救灾</t>
  </si>
  <si>
    <t xml:space="preserve">        稳定农民收入补贴</t>
  </si>
  <si>
    <t xml:space="preserve">        农业生产支持补贴</t>
  </si>
  <si>
    <t xml:space="preserve">        农业组织化与产业化经营</t>
  </si>
  <si>
    <t xml:space="preserve">        农村公益事业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</si>
  <si>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</si>
  <si>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</si>
  <si>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</si>
  <si>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</si>
  <si>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</si>
  <si>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林业和草原</t>
  </si>
  <si>
    <t xml:space="preserve">        事业机构</t>
  </si>
  <si>
    <t xml:space="preserve">        森林培育</t>
  </si>
  <si>
    <t xml:space="preserve">        技术推广与转化</t>
  </si>
  <si>
    <t xml:space="preserve">        森林生态效益补偿</t>
  </si>
  <si>
    <t xml:space="preserve">        执法与监督</t>
  </si>
  <si>
    <t xml:space="preserve">        森林资源管理</t>
  </si>
  <si>
    <t xml:space="preserve">        动植物保护</t>
  </si>
  <si>
    <t xml:space="preserve">        对外合作与交流</t>
  </si>
  <si>
    <r>
      <t xml:space="preserve">      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产业化管理</t>
    </r>
  </si>
  <si>
    <t xml:space="preserve">        信息管理</t>
  </si>
  <si>
    <t xml:space="preserve">        林区公共支出</t>
  </si>
  <si>
    <t xml:space="preserve">        防灾减灾</t>
  </si>
  <si>
    <t xml:space="preserve">        其他林业和草原支出</t>
  </si>
  <si>
    <t xml:space="preserve">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</si>
  <si>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</si>
  <si>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</si>
  <si>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</si>
  <si>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水土保持</t>
  </si>
  <si>
    <t xml:space="preserve">        水资源节约管理与保护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</si>
  <si>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</si>
  <si>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</si>
  <si>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</si>
  <si>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</si>
  <si>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农村人畜饮水</t>
  </si>
  <si>
    <t xml:space="preserve">        其他水利支出</t>
  </si>
  <si>
    <t xml:space="preserve">    扶贫</t>
  </si>
  <si>
    <t xml:space="preserve">        农村基础设施建设</t>
  </si>
  <si>
    <t xml:space="preserve">        生产发展</t>
  </si>
  <si>
    <t xml:space="preserve">        其他扶贫支出</t>
  </si>
  <si>
    <t xml:space="preserve">    农业综合开发</t>
  </si>
  <si>
    <t xml:space="preserve">        土地治理</t>
  </si>
  <si>
    <t xml:space="preserve">        其他农业综合开发支出</t>
  </si>
  <si>
    <t xml:space="preserve">    农村综合改革</t>
  </si>
  <si>
    <t xml:space="preserve">        对村级一事一议的补助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</si>
  <si>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</si>
  <si>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</si>
  <si>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</si>
  <si>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</si>
  <si>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其他农林水事务支出</t>
  </si>
  <si>
    <t xml:space="preserve">        化解其他公益性乡村债务支出</t>
  </si>
  <si>
    <t xml:space="preserve">        其他农林水事务支出</t>
  </si>
  <si>
    <t>交通运输支出</t>
  </si>
  <si>
    <t xml:space="preserve">    公路水路运输</t>
  </si>
  <si>
    <t xml:space="preserve">        公路建设</t>
  </si>
  <si>
    <t xml:space="preserve">        公路养护</t>
  </si>
  <si>
    <t xml:space="preserve">        其他公路水路运输支出</t>
  </si>
  <si>
    <t xml:space="preserve">    邮政业支出</t>
  </si>
  <si>
    <t xml:space="preserve">        邮政普遍服务与特殊服务</t>
  </si>
  <si>
    <t>资源勘探工业信息等支出</t>
  </si>
  <si>
    <t xml:space="preserve">    资源勘探开发</t>
  </si>
  <si>
    <t xml:space="preserve">       其他资源勘探业支出</t>
  </si>
  <si>
    <t xml:space="preserve">    支持中小企业发展和管理支出</t>
  </si>
  <si>
    <t xml:space="preserve">        其他支持中小企业发展和管理支出</t>
  </si>
  <si>
    <t xml:space="preserve">    其他资源勘探信息等支出</t>
  </si>
  <si>
    <t xml:space="preserve">        其他资源勘探信息等支出</t>
  </si>
  <si>
    <t>商业服务业等支出</t>
  </si>
  <si>
    <t xml:space="preserve">    商业流通事务</t>
  </si>
  <si>
    <t xml:space="preserve">        其他商业流通事务支出</t>
  </si>
  <si>
    <t xml:space="preserve">    其他商业服务业等支出</t>
  </si>
  <si>
    <t>自然资源海洋气象等支出</t>
  </si>
  <si>
    <t xml:space="preserve">    自然资源事务</t>
  </si>
  <si>
    <t xml:space="preserve">        自然资源规划及管理</t>
  </si>
  <si>
    <t xml:space="preserve">        土地资源利用与保护</t>
  </si>
  <si>
    <t xml:space="preserve">        其他自然资源事务支出</t>
  </si>
  <si>
    <t xml:space="preserve">    气象事务</t>
  </si>
  <si>
    <t xml:space="preserve">        气象服务</t>
  </si>
  <si>
    <t xml:space="preserve">    其他自然资源海洋气象等支出</t>
  </si>
  <si>
    <t>其他自然资源海洋气象等支出</t>
  </si>
  <si>
    <t>住房保障支出</t>
  </si>
  <si>
    <t xml:space="preserve">    保障性安居工程支出</t>
  </si>
  <si>
    <t xml:space="preserve">        农村危房改造</t>
  </si>
  <si>
    <t xml:space="preserve">        棚户区改造</t>
  </si>
  <si>
    <t xml:space="preserve">        其他保障性安居工程支出</t>
  </si>
  <si>
    <t xml:space="preserve">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</si>
  <si>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</si>
  <si>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</si>
  <si>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</si>
  <si>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城乡社区住宅</t>
  </si>
  <si>
    <t xml:space="preserve">        其他城乡社区住宅支出</t>
  </si>
  <si>
    <t>灾害防治及应急管理支出</t>
  </si>
  <si>
    <t xml:space="preserve">    应急管理事务</t>
  </si>
  <si>
    <t xml:space="preserve">        灾害风险防治</t>
  </si>
  <si>
    <t xml:space="preserve">        安全监管</t>
  </si>
  <si>
    <t xml:space="preserve">        其他应急管理支出</t>
  </si>
  <si>
    <t xml:space="preserve">    消防事务</t>
  </si>
  <si>
    <t xml:space="preserve">        消防应急救援</t>
  </si>
  <si>
    <t xml:space="preserve">        其他消防事务支出</t>
  </si>
  <si>
    <t xml:space="preserve">    森林消防事务</t>
  </si>
  <si>
    <t xml:space="preserve">        森林消防应急救援</t>
  </si>
  <si>
    <t xml:space="preserve">        其他森林消防事务支出</t>
  </si>
  <si>
    <t xml:space="preserve">    自然灾害防治</t>
  </si>
  <si>
    <t xml:space="preserve">        地质灾害防治</t>
  </si>
  <si>
    <t xml:space="preserve">        森林草原防灾减灾</t>
  </si>
  <si>
    <t xml:space="preserve">        其他自然灾害防治支出</t>
  </si>
  <si>
    <t xml:space="preserve">    自然灾害救灾及恢复重建支出</t>
  </si>
  <si>
    <t xml:space="preserve">        中央自然灾害生活补助</t>
  </si>
  <si>
    <t xml:space="preserve">        地方自然灾害生活补助</t>
  </si>
  <si>
    <t xml:space="preserve">        自然灾害救灾补助</t>
  </si>
  <si>
    <t xml:space="preserve">        自然灾害灾后重建补助</t>
  </si>
  <si>
    <t xml:space="preserve">        其他自然灾害生活救助支出</t>
  </si>
  <si>
    <t xml:space="preserve">    其他灾害防治及应急管理支出</t>
  </si>
  <si>
    <t>其他支出</t>
  </si>
  <si>
    <t xml:space="preserve">    其他支出</t>
  </si>
  <si>
    <t>表六</t>
  </si>
  <si>
    <t>单位：万元（保留一位小数）</t>
  </si>
  <si>
    <r>
      <t>预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0"/>
      </rPr>
      <t>算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0"/>
      </rPr>
      <t>科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0"/>
      </rPr>
      <t>目</t>
    </r>
  </si>
  <si>
    <t>变动依据</t>
  </si>
  <si>
    <t>收入合计</t>
  </si>
  <si>
    <t xml:space="preserve">   1、国有土地使用权出让金乡镇分成</t>
  </si>
  <si>
    <t xml:space="preserve">   2、采矿权出让金乡镇分成</t>
  </si>
  <si>
    <t xml:space="preserve">   3、土地综合整理收入</t>
  </si>
  <si>
    <t xml:space="preserve">   4、其他政府性基金收入    </t>
  </si>
  <si>
    <r>
      <t>收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0"/>
      </rPr>
      <t>入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0"/>
      </rPr>
      <t>总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0"/>
      </rPr>
      <t>计</t>
    </r>
  </si>
  <si>
    <t>支出合计</t>
  </si>
  <si>
    <t xml:space="preserve">    1、城乡社区支出</t>
  </si>
  <si>
    <t xml:space="preserve">          国有土地使用权出让收入安排的支出</t>
  </si>
  <si>
    <t xml:space="preserve">    2、其他支出</t>
  </si>
  <si>
    <t xml:space="preserve">         采矿权出让金收入安排的支出</t>
  </si>
  <si>
    <t xml:space="preserve">         土地综合整理收入安排的支出</t>
  </si>
  <si>
    <t xml:space="preserve">         其他政府性基金收入安排的支出</t>
  </si>
  <si>
    <t>年终结余</t>
  </si>
  <si>
    <r>
      <t xml:space="preserve"> </t>
    </r>
    <r>
      <rPr>
        <b/>
        <sz val="11"/>
        <rFont val="宋体"/>
        <family val="0"/>
      </rPr>
      <t>支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0"/>
      </rPr>
      <t>出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0"/>
      </rPr>
      <t>总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0"/>
      </rPr>
      <t>计</t>
    </r>
  </si>
  <si>
    <t>表八</t>
  </si>
  <si>
    <t xml:space="preserve">   1、转移性收入（各部门拨入经费）</t>
  </si>
  <si>
    <t xml:space="preserve">   2、国有资源（资产）有偿使用收入</t>
  </si>
  <si>
    <t xml:space="preserve">   3、利息收入</t>
  </si>
  <si>
    <t xml:space="preserve">   4、捐赠收入</t>
  </si>
  <si>
    <t xml:space="preserve">   5、其他收入</t>
  </si>
  <si>
    <t>2022年一般公共财政预算收入表</t>
  </si>
  <si>
    <t xml:space="preserve">增收因素：1、杭州萧宏康美盛铝业有限公司因新工艺车间投入使用，预计增值税增收125万元。2、杭州格睿特工具有限公司因产能提高，预计增收120万元。3、杭州中策橡胶循环科技有限公司预计增值税增收100万元。4、建德市浩盛塑料材料有限公司预计2022年订单增多，增值税增收45万元。5、杭州新桐建材有限公司因规模扩大预计增值税增收150万元。减少因素：浙江创安防火门有限公司预计减收增值税45万元；2、浙江春宇舞台设备有限公司预计减收50万元；3、建德市越围新型建筑材料有限公司预计减收75万元；4、杭州艺佳纺织品有限公司预计减收增值税190万元；5、调库因素减少2000万元
</t>
  </si>
  <si>
    <t>增收因素：1、杭州萧宏康美盛铝业有限公司因新工艺车间投入使用，预计增收15万元。2、杭州中策橡胶循环科技有限公司预计增值税增收10万元。3、杭州新桐建材有限公司因规模扩大预计增值税增收15万元。减少因素：浙江创安防火门有限公司预计减收10万元；2、浙江春宇舞台设备有限公司预计减收15万元；3、建德市越围新型建筑材料有限公司预计减收25万元；4、杭州艺佳纺织品预计减收25万元；5、机械链条预计减少10万元；5、受疫情影响，家纺企业预计减少80万元</t>
  </si>
  <si>
    <t>矿渣拍卖增收30万元</t>
  </si>
  <si>
    <t>受新冠病毒疫情影响，根据文件精神，基本全部减免，预计增收20万</t>
  </si>
  <si>
    <t>土地拍卖、资产整理等因素，预计增收150万元</t>
  </si>
  <si>
    <t>企业拍卖土地，预计增收120万</t>
  </si>
  <si>
    <t>2021年执行数（全年预计）</t>
  </si>
  <si>
    <t>2022年预算数</t>
  </si>
  <si>
    <t>2021年执行数</t>
  </si>
  <si>
    <t>2021年执行数</t>
  </si>
  <si>
    <t>2022年预算数</t>
  </si>
  <si>
    <t>2022年财政收支预算总表</t>
  </si>
  <si>
    <t>2022年建德市乡镇（街道）财政预算表</t>
  </si>
  <si>
    <t>2022年乡镇（街道）一般公共财政预算可用资金表</t>
  </si>
  <si>
    <t>2022年一般公共财政预算收支表</t>
  </si>
  <si>
    <t>2022年一般公共预算支出明细表</t>
  </si>
  <si>
    <t>2022年预算数(按资金来源)</t>
  </si>
  <si>
    <t>2022年政府性基金预算收支表</t>
  </si>
  <si>
    <t>2022年其他收入支出表</t>
  </si>
  <si>
    <t>2021年执行数（1-10月）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</si>
</sst>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0.00"/>
    <numFmt numFmtId="179" formatCode="#0.00#"/>
    <numFmt numFmtId="180" formatCode="0.0_ "/>
    <numFmt numFmtId="181" formatCode="0.00_ ;[Red]\-0.00\ "/>
    <numFmt numFmtId="182" formatCode="0.0_ ;[Red]\-0.0\ "/>
  </numFmts>
  <fonts count="49"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b/>
      <sz val="9"/>
      <color indexed="8"/>
      <name val="宋体"/>
      <family val="0"/>
    </font>
    <font>
      <u val="single"/>
      <sz val="12"/>
      <color indexed="12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b/>
      <sz val="11"/>
      <name val="Times New Roman"/>
      <family val="1"/>
    </font>
    <font>
      <sz val="12"/>
      <color indexed="12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color indexed="10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sz val="10"/>
      <color indexed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sz val="24"/>
      <name val="Times New Roman"/>
      <family val="1"/>
    </font>
    <font>
      <sz val="33"/>
      <name val="黑体"/>
      <family val="3"/>
    </font>
    <font>
      <sz val="16"/>
      <name val="Times New Roman"/>
      <family val="1"/>
    </font>
    <font>
      <sz val="18"/>
      <name val="Times New Roman"/>
      <family val="1"/>
    </font>
    <font>
      <sz val="18"/>
      <name val="仿宋_GB2312"/>
      <family val="3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4" borderId="4" applyNumberFormat="0" applyAlignment="0" applyProtection="0"/>
    <xf numFmtId="0" fontId="45" fillId="13" borderId="5" applyNumberFormat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3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48" fillId="9" borderId="0" applyNumberFormat="0" applyBorder="0" applyAlignment="0" applyProtection="0"/>
    <xf numFmtId="0" fontId="44" fillId="4" borderId="7" applyNumberFormat="0" applyAlignment="0" applyProtection="0"/>
    <xf numFmtId="0" fontId="35" fillId="7" borderId="4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24" fillId="3" borderId="8" applyNumberFormat="0" applyFont="0" applyAlignment="0" applyProtection="0"/>
  </cellStyleXfs>
  <cellXfs count="196">
    <xf numFmtId="0" fontId="0" fillId="0" borderId="0" xfId="0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41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10" borderId="9" xfId="0" applyFont="1" applyFill="1" applyBorder="1" applyAlignment="1" applyProtection="1">
      <alignment vertical="center"/>
      <protection/>
    </xf>
    <xf numFmtId="180" fontId="3" fillId="10" borderId="9" xfId="0" applyNumberFormat="1" applyFont="1" applyFill="1" applyBorder="1" applyAlignment="1" applyProtection="1">
      <alignment vertical="center"/>
      <protection/>
    </xf>
    <xf numFmtId="0" fontId="9" fillId="10" borderId="9" xfId="0" applyFont="1" applyFill="1" applyBorder="1" applyAlignment="1" applyProtection="1">
      <alignment horizontal="center" vertical="center"/>
      <protection/>
    </xf>
    <xf numFmtId="177" fontId="2" fillId="0" borderId="9" xfId="0" applyNumberFormat="1" applyFont="1" applyBorder="1" applyAlignment="1" applyProtection="1">
      <alignment vertical="center"/>
      <protection/>
    </xf>
    <xf numFmtId="177" fontId="2" fillId="0" borderId="9" xfId="0" applyNumberFormat="1" applyFont="1" applyBorder="1" applyAlignment="1" applyProtection="1">
      <alignment vertical="center"/>
      <protection locked="0"/>
    </xf>
    <xf numFmtId="177" fontId="2" fillId="19" borderId="9" xfId="0" applyNumberFormat="1" applyFont="1" applyFill="1" applyBorder="1" applyAlignment="1" applyProtection="1">
      <alignment vertical="center"/>
      <protection locked="0"/>
    </xf>
    <xf numFmtId="177" fontId="0" fillId="0" borderId="9" xfId="0" applyNumberFormat="1" applyFont="1" applyBorder="1" applyAlignment="1" applyProtection="1">
      <alignment horizontal="center" vertical="center"/>
      <protection/>
    </xf>
    <xf numFmtId="177" fontId="2" fillId="0" borderId="9" xfId="0" applyNumberFormat="1" applyFont="1" applyBorder="1" applyAlignment="1" applyProtection="1">
      <alignment vertical="center" wrapText="1"/>
      <protection/>
    </xf>
    <xf numFmtId="177" fontId="2" fillId="0" borderId="9" xfId="0" applyNumberFormat="1" applyFont="1" applyFill="1" applyBorder="1" applyAlignment="1" applyProtection="1">
      <alignment vertical="center"/>
      <protection/>
    </xf>
    <xf numFmtId="177" fontId="2" fillId="19" borderId="9" xfId="0" applyNumberFormat="1" applyFont="1" applyFill="1" applyBorder="1" applyAlignment="1" applyProtection="1">
      <alignment vertical="center"/>
      <protection/>
    </xf>
    <xf numFmtId="177" fontId="2" fillId="0" borderId="9" xfId="0" applyNumberFormat="1" applyFont="1" applyFill="1" applyBorder="1" applyAlignment="1" applyProtection="1">
      <alignment vertical="center"/>
      <protection locked="0"/>
    </xf>
    <xf numFmtId="177" fontId="0" fillId="0" borderId="9" xfId="0" applyNumberFormat="1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Border="1" applyAlignment="1" applyProtection="1">
      <alignment vertical="center"/>
      <protection/>
    </xf>
    <xf numFmtId="177" fontId="3" fillId="0" borderId="9" xfId="0" applyNumberFormat="1" applyFont="1" applyBorder="1" applyAlignment="1" applyProtection="1">
      <alignment vertical="center"/>
      <protection locked="0"/>
    </xf>
    <xf numFmtId="177" fontId="3" fillId="19" borderId="9" xfId="0" applyNumberFormat="1" applyFont="1" applyFill="1" applyBorder="1" applyAlignment="1" applyProtection="1">
      <alignment vertical="center"/>
      <protection locked="0"/>
    </xf>
    <xf numFmtId="177" fontId="9" fillId="0" borderId="9" xfId="0" applyNumberFormat="1" applyFont="1" applyBorder="1" applyAlignment="1" applyProtection="1">
      <alignment horizontal="center" vertical="center"/>
      <protection/>
    </xf>
    <xf numFmtId="177" fontId="3" fillId="10" borderId="9" xfId="0" applyNumberFormat="1" applyFont="1" applyFill="1" applyBorder="1" applyAlignment="1" applyProtection="1">
      <alignment horizontal="center" vertical="center"/>
      <protection/>
    </xf>
    <xf numFmtId="177" fontId="3" fillId="10" borderId="9" xfId="0" applyNumberFormat="1" applyFont="1" applyFill="1" applyBorder="1" applyAlignment="1" applyProtection="1">
      <alignment vertical="center"/>
      <protection/>
    </xf>
    <xf numFmtId="177" fontId="9" fillId="10" borderId="9" xfId="0" applyNumberFormat="1" applyFont="1" applyFill="1" applyBorder="1" applyAlignment="1" applyProtection="1">
      <alignment horizontal="center" vertical="center"/>
      <protection/>
    </xf>
    <xf numFmtId="177" fontId="3" fillId="10" borderId="9" xfId="0" applyNumberFormat="1" applyFont="1" applyFill="1" applyBorder="1" applyAlignment="1" applyProtection="1">
      <alignment vertical="center"/>
      <protection locked="0"/>
    </xf>
    <xf numFmtId="177" fontId="10" fillId="1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Fill="1" applyBorder="1" applyAlignment="1" applyProtection="1">
      <alignment vertical="center"/>
      <protection/>
    </xf>
    <xf numFmtId="180" fontId="2" fillId="19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vertical="center"/>
      <protection locked="0"/>
    </xf>
    <xf numFmtId="180" fontId="2" fillId="19" borderId="9" xfId="0" applyNumberFormat="1" applyFont="1" applyFill="1" applyBorder="1" applyAlignment="1" applyProtection="1">
      <alignment vertical="center"/>
      <protection locked="0"/>
    </xf>
    <xf numFmtId="180" fontId="2" fillId="0" borderId="9" xfId="0" applyNumberFormat="1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3" fillId="0" borderId="9" xfId="0" applyFont="1" applyFill="1" applyBorder="1" applyAlignment="1" applyProtection="1">
      <alignment vertical="center"/>
      <protection/>
    </xf>
    <xf numFmtId="180" fontId="3" fillId="0" borderId="9" xfId="0" applyNumberFormat="1" applyFont="1" applyFill="1" applyBorder="1" applyAlignment="1" applyProtection="1">
      <alignment vertical="center"/>
      <protection locked="0"/>
    </xf>
    <xf numFmtId="180" fontId="3" fillId="10" borderId="9" xfId="0" applyNumberFormat="1" applyFont="1" applyFill="1" applyBorder="1" applyAlignment="1" applyProtection="1">
      <alignment vertical="center"/>
      <protection locked="0"/>
    </xf>
    <xf numFmtId="0" fontId="3" fillId="10" borderId="9" xfId="0" applyFont="1" applyFill="1" applyBorder="1" applyAlignment="1" applyProtection="1">
      <alignment horizontal="center" vertical="center"/>
      <protection/>
    </xf>
    <xf numFmtId="0" fontId="0" fillId="19" borderId="9" xfId="0" applyFont="1" applyFill="1" applyBorder="1" applyAlignment="1" applyProtection="1">
      <alignment horizontal="center" vertical="center"/>
      <protection/>
    </xf>
    <xf numFmtId="0" fontId="10" fillId="10" borderId="9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6" fillId="0" borderId="9" xfId="0" applyFont="1" applyFill="1" applyBorder="1" applyAlignment="1">
      <alignment horizontal="left" vertical="center"/>
    </xf>
    <xf numFmtId="181" fontId="6" fillId="19" borderId="9" xfId="0" applyNumberFormat="1" applyFont="1" applyFill="1" applyBorder="1" applyAlignment="1">
      <alignment horizontal="right" vertical="center"/>
    </xf>
    <xf numFmtId="181" fontId="6" fillId="19" borderId="9" xfId="0" applyNumberFormat="1" applyFont="1" applyFill="1" applyBorder="1" applyAlignment="1" applyProtection="1">
      <alignment horizontal="center" vertical="center" shrinkToFit="1"/>
      <protection/>
    </xf>
    <xf numFmtId="181" fontId="6" fillId="10" borderId="9" xfId="0" applyNumberFormat="1" applyFont="1" applyFill="1" applyBorder="1" applyAlignment="1" applyProtection="1">
      <alignment horizontal="right" vertical="center" shrinkToFit="1"/>
      <protection/>
    </xf>
    <xf numFmtId="181" fontId="6" fillId="20" borderId="9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9" xfId="0" applyFont="1" applyFill="1" applyBorder="1" applyAlignment="1">
      <alignment horizontal="left" vertical="center"/>
    </xf>
    <xf numFmtId="181" fontId="12" fillId="8" borderId="9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9" xfId="0" applyFont="1" applyFill="1" applyBorder="1" applyAlignment="1">
      <alignment horizontal="left" vertical="center"/>
    </xf>
    <xf numFmtId="181" fontId="13" fillId="0" borderId="9" xfId="0" applyNumberFormat="1" applyFont="1" applyBorder="1" applyAlignment="1" applyProtection="1">
      <alignment horizontal="right" vertical="center" shrinkToFit="1"/>
      <protection locked="0"/>
    </xf>
    <xf numFmtId="182" fontId="13" fillId="0" borderId="9" xfId="0" applyNumberFormat="1" applyFont="1" applyBorder="1" applyAlignment="1" applyProtection="1">
      <alignment horizontal="right" vertical="center" shrinkToFit="1"/>
      <protection locked="0"/>
    </xf>
    <xf numFmtId="181" fontId="12" fillId="0" borderId="9" xfId="0" applyNumberFormat="1" applyFont="1" applyFill="1" applyBorder="1" applyAlignment="1" applyProtection="1">
      <alignment horizontal="right" vertical="center" shrinkToFit="1"/>
      <protection locked="0"/>
    </xf>
    <xf numFmtId="182" fontId="12" fillId="0" borderId="9" xfId="0" applyNumberFormat="1" applyFont="1" applyFill="1" applyBorder="1" applyAlignment="1" applyProtection="1">
      <alignment horizontal="right" vertical="center" shrinkToFit="1"/>
      <protection locked="0"/>
    </xf>
    <xf numFmtId="182" fontId="13" fillId="0" borderId="9" xfId="0" applyNumberFormat="1" applyFont="1" applyFill="1" applyBorder="1" applyAlignment="1" applyProtection="1">
      <alignment horizontal="right" vertical="center" shrinkToFit="1"/>
      <protection locked="0"/>
    </xf>
    <xf numFmtId="182" fontId="6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9" xfId="0" applyFont="1" applyFill="1" applyBorder="1" applyAlignment="1">
      <alignment horizontal="left" vertical="center"/>
    </xf>
    <xf numFmtId="181" fontId="15" fillId="19" borderId="9" xfId="0" applyNumberFormat="1" applyFont="1" applyFill="1" applyBorder="1" applyAlignment="1" applyProtection="1">
      <alignment horizontal="center" vertical="center" shrinkToFit="1"/>
      <protection/>
    </xf>
    <xf numFmtId="0" fontId="14" fillId="0" borderId="9" xfId="0" applyFont="1" applyFill="1" applyBorder="1" applyAlignment="1">
      <alignment/>
    </xf>
    <xf numFmtId="0" fontId="16" fillId="0" borderId="9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181" fontId="12" fillId="8" borderId="9" xfId="0" applyNumberFormat="1" applyFont="1" applyFill="1" applyBorder="1" applyAlignment="1" applyProtection="1">
      <alignment horizontal="right" vertical="center" shrinkToFit="1"/>
      <protection/>
    </xf>
    <xf numFmtId="181" fontId="13" fillId="0" borderId="9" xfId="0" applyNumberFormat="1" applyFont="1" applyFill="1" applyBorder="1" applyAlignment="1" applyProtection="1">
      <alignment horizontal="right" vertical="center" shrinkToFit="1"/>
      <protection locked="0"/>
    </xf>
    <xf numFmtId="182" fontId="6" fillId="19" borderId="9" xfId="0" applyNumberFormat="1" applyFont="1" applyFill="1" applyBorder="1" applyAlignment="1">
      <alignment horizontal="right" vertical="center"/>
    </xf>
    <xf numFmtId="182" fontId="6" fillId="19" borderId="9" xfId="0" applyNumberFormat="1" applyFont="1" applyFill="1" applyBorder="1" applyAlignment="1" applyProtection="1">
      <alignment horizontal="center" vertical="center" shrinkToFit="1"/>
      <protection/>
    </xf>
    <xf numFmtId="182" fontId="12" fillId="0" borderId="9" xfId="0" applyNumberFormat="1" applyFont="1" applyFill="1" applyBorder="1" applyAlignment="1" applyProtection="1">
      <alignment horizontal="right" vertical="center" shrinkToFit="1"/>
      <protection/>
    </xf>
    <xf numFmtId="0" fontId="0" fillId="0" borderId="9" xfId="0" applyFont="1" applyFill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20" fillId="10" borderId="9" xfId="0" applyFont="1" applyFill="1" applyBorder="1" applyAlignment="1">
      <alignment horizontal="justify" vertical="center"/>
    </xf>
    <xf numFmtId="177" fontId="20" fillId="10" borderId="9" xfId="0" applyNumberFormat="1" applyFont="1" applyFill="1" applyBorder="1" applyAlignment="1">
      <alignment horizontal="right" vertical="center"/>
    </xf>
    <xf numFmtId="177" fontId="20" fillId="10" borderId="0" xfId="0" applyNumberFormat="1" applyFont="1" applyFill="1" applyAlignment="1">
      <alignment vertical="center"/>
    </xf>
    <xf numFmtId="0" fontId="19" fillId="0" borderId="9" xfId="0" applyFont="1" applyBorder="1" applyAlignment="1" applyProtection="1">
      <alignment horizontal="justify" vertical="center"/>
      <protection hidden="1"/>
    </xf>
    <xf numFmtId="177" fontId="19" fillId="19" borderId="9" xfId="0" applyNumberFormat="1" applyFont="1" applyFill="1" applyBorder="1" applyAlignment="1" applyProtection="1">
      <alignment horizontal="right" vertical="center"/>
      <protection locked="0"/>
    </xf>
    <xf numFmtId="177" fontId="19" fillId="19" borderId="9" xfId="0" applyNumberFormat="1" applyFont="1" applyFill="1" applyBorder="1" applyAlignment="1">
      <alignment horizontal="right" vertical="center"/>
    </xf>
    <xf numFmtId="177" fontId="19" fillId="0" borderId="9" xfId="0" applyNumberFormat="1" applyFont="1" applyBorder="1" applyAlignment="1">
      <alignment horizontal="left" vertical="center"/>
    </xf>
    <xf numFmtId="0" fontId="20" fillId="10" borderId="9" xfId="0" applyFont="1" applyFill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177" fontId="19" fillId="0" borderId="9" xfId="0" applyNumberFormat="1" applyFont="1" applyFill="1" applyBorder="1" applyAlignment="1" applyProtection="1">
      <alignment horizontal="right" vertical="center"/>
      <protection locked="0"/>
    </xf>
    <xf numFmtId="177" fontId="19" fillId="0" borderId="9" xfId="0" applyNumberFormat="1" applyFont="1" applyFill="1" applyBorder="1" applyAlignment="1">
      <alignment horizontal="left" vertical="center"/>
    </xf>
    <xf numFmtId="177" fontId="19" fillId="0" borderId="9" xfId="0" applyNumberFormat="1" applyFont="1" applyFill="1" applyBorder="1" applyAlignment="1">
      <alignment horizontal="right" vertical="center"/>
    </xf>
    <xf numFmtId="177" fontId="20" fillId="10" borderId="9" xfId="0" applyNumberFormat="1" applyFont="1" applyFill="1" applyBorder="1" applyAlignment="1">
      <alignment horizontal="left" vertical="center"/>
    </xf>
    <xf numFmtId="177" fontId="19" fillId="0" borderId="9" xfId="0" applyNumberFormat="1" applyFont="1" applyBorder="1" applyAlignment="1" applyProtection="1">
      <alignment horizontal="right" vertical="center"/>
      <protection locked="0"/>
    </xf>
    <xf numFmtId="177" fontId="19" fillId="0" borderId="9" xfId="0" applyNumberFormat="1" applyFont="1" applyBorder="1" applyAlignment="1">
      <alignment horizontal="right" vertical="center"/>
    </xf>
    <xf numFmtId="0" fontId="20" fillId="0" borderId="9" xfId="0" applyFont="1" applyBorder="1" applyAlignment="1">
      <alignment horizontal="center" vertical="center"/>
    </xf>
    <xf numFmtId="177" fontId="20" fillId="19" borderId="9" xfId="0" applyNumberFormat="1" applyFont="1" applyFill="1" applyBorder="1" applyAlignment="1" applyProtection="1">
      <alignment horizontal="right" vertical="center"/>
      <protection locked="0"/>
    </xf>
    <xf numFmtId="177" fontId="20" fillId="19" borderId="9" xfId="0" applyNumberFormat="1" applyFont="1" applyFill="1" applyBorder="1" applyAlignment="1">
      <alignment horizontal="right" vertical="center"/>
    </xf>
    <xf numFmtId="177" fontId="20" fillId="0" borderId="9" xfId="0" applyNumberFormat="1" applyFont="1" applyFill="1" applyBorder="1" applyAlignment="1" applyProtection="1">
      <alignment horizontal="right" vertical="center"/>
      <protection locked="0"/>
    </xf>
    <xf numFmtId="0" fontId="20" fillId="10" borderId="9" xfId="0" applyFont="1" applyFill="1" applyBorder="1" applyAlignment="1">
      <alignment horizontal="center" vertical="center"/>
    </xf>
    <xf numFmtId="177" fontId="20" fillId="10" borderId="9" xfId="0" applyNumberFormat="1" applyFont="1" applyFill="1" applyBorder="1" applyAlignment="1">
      <alignment horizontal="center" vertical="center"/>
    </xf>
    <xf numFmtId="0" fontId="7" fillId="0" borderId="0" xfId="41" applyFont="1" applyAlignment="1" applyProtection="1">
      <alignment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22" fillId="0" borderId="9" xfId="0" applyFont="1" applyBorder="1" applyAlignment="1" applyProtection="1">
      <alignment vertical="center"/>
      <protection hidden="1"/>
    </xf>
    <xf numFmtId="177" fontId="22" fillId="0" borderId="9" xfId="0" applyNumberFormat="1" applyFont="1" applyFill="1" applyBorder="1" applyAlignment="1" applyProtection="1">
      <alignment horizontal="center" vertical="center"/>
      <protection hidden="1"/>
    </xf>
    <xf numFmtId="177" fontId="4" fillId="0" borderId="9" xfId="0" applyNumberFormat="1" applyFont="1" applyBorder="1" applyAlignment="1" applyProtection="1">
      <alignment vertical="center"/>
      <protection hidden="1"/>
    </xf>
    <xf numFmtId="177" fontId="4" fillId="19" borderId="9" xfId="0" applyNumberFormat="1" applyFont="1" applyFill="1" applyBorder="1" applyAlignment="1" applyProtection="1">
      <alignment horizontal="right" vertical="center"/>
      <protection locked="0"/>
    </xf>
    <xf numFmtId="0" fontId="23" fillId="0" borderId="9" xfId="0" applyFont="1" applyFill="1" applyBorder="1" applyAlignment="1" applyProtection="1">
      <alignment vertical="center"/>
      <protection hidden="1"/>
    </xf>
    <xf numFmtId="177" fontId="23" fillId="19" borderId="9" xfId="0" applyNumberFormat="1" applyFont="1" applyFill="1" applyBorder="1" applyAlignment="1" applyProtection="1">
      <alignment horizontal="right" vertical="center"/>
      <protection hidden="1"/>
    </xf>
    <xf numFmtId="177" fontId="4" fillId="0" borderId="9" xfId="0" applyNumberFormat="1" applyFont="1" applyFill="1" applyBorder="1" applyAlignment="1" applyProtection="1">
      <alignment vertical="center"/>
      <protection hidden="1"/>
    </xf>
    <xf numFmtId="177" fontId="4" fillId="0" borderId="9" xfId="0" applyNumberFormat="1" applyFont="1" applyFill="1" applyBorder="1" applyAlignment="1" applyProtection="1">
      <alignment horizontal="right" vertical="center"/>
      <protection hidden="1"/>
    </xf>
    <xf numFmtId="177" fontId="22" fillId="0" borderId="9" xfId="0" applyNumberFormat="1" applyFont="1" applyFill="1" applyBorder="1" applyAlignment="1" applyProtection="1">
      <alignment horizontal="right" vertical="center"/>
      <protection hidden="1"/>
    </xf>
    <xf numFmtId="177" fontId="4" fillId="19" borderId="9" xfId="0" applyNumberFormat="1" applyFont="1" applyFill="1" applyBorder="1" applyAlignment="1" applyProtection="1">
      <alignment horizontal="right"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177" fontId="4" fillId="0" borderId="9" xfId="0" applyNumberFormat="1" applyFont="1" applyFill="1" applyBorder="1" applyAlignment="1" applyProtection="1">
      <alignment horizontal="right" vertical="center"/>
      <protection locked="0"/>
    </xf>
    <xf numFmtId="177" fontId="23" fillId="0" borderId="9" xfId="0" applyNumberFormat="1" applyFont="1" applyFill="1" applyBorder="1" applyAlignment="1" applyProtection="1">
      <alignment vertical="center"/>
      <protection hidden="1"/>
    </xf>
    <xf numFmtId="0" fontId="22" fillId="0" borderId="9" xfId="0" applyFont="1" applyFill="1" applyBorder="1" applyAlignment="1" applyProtection="1">
      <alignment vertical="center"/>
      <protection hidden="1"/>
    </xf>
    <xf numFmtId="177" fontId="22" fillId="0" borderId="9" xfId="0" applyNumberFormat="1" applyFont="1" applyBorder="1" applyAlignment="1" applyProtection="1">
      <alignment vertical="center"/>
      <protection hidden="1"/>
    </xf>
    <xf numFmtId="177" fontId="22" fillId="19" borderId="9" xfId="0" applyNumberFormat="1" applyFont="1" applyFill="1" applyBorder="1" applyAlignment="1" applyProtection="1">
      <alignment horizontal="right" vertical="center"/>
      <protection hidden="1"/>
    </xf>
    <xf numFmtId="177" fontId="4" fillId="0" borderId="9" xfId="0" applyNumberFormat="1" applyFont="1" applyBorder="1" applyAlignment="1" applyProtection="1">
      <alignment vertical="center"/>
      <protection/>
    </xf>
    <xf numFmtId="49" fontId="4" fillId="0" borderId="9" xfId="0" applyNumberFormat="1" applyFont="1" applyFill="1" applyBorder="1" applyAlignment="1" applyProtection="1">
      <alignment vertical="center"/>
      <protection hidden="1"/>
    </xf>
    <xf numFmtId="177" fontId="22" fillId="0" borderId="9" xfId="0" applyNumberFormat="1" applyFont="1" applyFill="1" applyBorder="1" applyAlignment="1" applyProtection="1">
      <alignment vertical="center"/>
      <protection hidden="1"/>
    </xf>
    <xf numFmtId="177" fontId="22" fillId="0" borderId="9" xfId="0" applyNumberFormat="1" applyFont="1" applyBorder="1" applyAlignment="1" applyProtection="1">
      <alignment vertical="center"/>
      <protection/>
    </xf>
    <xf numFmtId="182" fontId="0" fillId="0" borderId="0" xfId="0" applyNumberFormat="1" applyFont="1" applyAlignment="1" applyProtection="1">
      <alignment vertical="center"/>
      <protection hidden="1"/>
    </xf>
    <xf numFmtId="182" fontId="4" fillId="0" borderId="0" xfId="0" applyNumberFormat="1" applyFont="1" applyAlignment="1" applyProtection="1">
      <alignment vertical="center"/>
      <protection hidden="1"/>
    </xf>
    <xf numFmtId="0" fontId="7" fillId="0" borderId="0" xfId="41" applyAlignment="1" applyProtection="1">
      <alignment vertical="center"/>
      <protection/>
    </xf>
    <xf numFmtId="0" fontId="3" fillId="0" borderId="9" xfId="0" applyFont="1" applyBorder="1" applyAlignment="1" applyProtection="1">
      <alignment vertical="center"/>
      <protection/>
    </xf>
    <xf numFmtId="181" fontId="2" fillId="19" borderId="9" xfId="0" applyNumberFormat="1" applyFont="1" applyFill="1" applyBorder="1" applyAlignment="1" applyProtection="1">
      <alignment horizontal="right" vertical="center"/>
      <protection/>
    </xf>
    <xf numFmtId="180" fontId="2" fillId="19" borderId="9" xfId="0" applyNumberFormat="1" applyFont="1" applyFill="1" applyBorder="1" applyAlignment="1" applyProtection="1">
      <alignment horizontal="right" vertical="center"/>
      <protection/>
    </xf>
    <xf numFmtId="181" fontId="2" fillId="0" borderId="9" xfId="0" applyNumberFormat="1" applyFont="1" applyBorder="1" applyAlignment="1" applyProtection="1">
      <alignment vertical="center"/>
      <protection/>
    </xf>
    <xf numFmtId="181" fontId="2" fillId="0" borderId="9" xfId="0" applyNumberFormat="1" applyFont="1" applyFill="1" applyBorder="1" applyAlignment="1" applyProtection="1">
      <alignment horizontal="right" vertical="center"/>
      <protection/>
    </xf>
    <xf numFmtId="181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24" fillId="0" borderId="9" xfId="0" applyFont="1" applyBorder="1" applyAlignment="1" applyProtection="1">
      <alignment vertical="center"/>
      <protection/>
    </xf>
    <xf numFmtId="181" fontId="24" fillId="0" borderId="9" xfId="0" applyNumberFormat="1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177" fontId="26" fillId="19" borderId="9" xfId="0" applyNumberFormat="1" applyFont="1" applyFill="1" applyBorder="1" applyAlignment="1" applyProtection="1">
      <alignment horizontal="right" vertical="center"/>
      <protection/>
    </xf>
    <xf numFmtId="177" fontId="24" fillId="19" borderId="9" xfId="0" applyNumberFormat="1" applyFont="1" applyFill="1" applyBorder="1" applyAlignment="1" applyProtection="1">
      <alignment horizontal="right" vertical="center"/>
      <protection/>
    </xf>
    <xf numFmtId="177" fontId="24" fillId="0" borderId="9" xfId="0" applyNumberFormat="1" applyFont="1" applyFill="1" applyBorder="1" applyAlignment="1" applyProtection="1">
      <alignment horizontal="right" vertical="center"/>
      <protection/>
    </xf>
    <xf numFmtId="177" fontId="26" fillId="0" borderId="9" xfId="0" applyNumberFormat="1" applyFont="1" applyFill="1" applyBorder="1" applyAlignment="1" applyProtection="1">
      <alignment horizontal="right" vertical="center"/>
      <protection/>
    </xf>
    <xf numFmtId="177" fontId="24" fillId="0" borderId="9" xfId="0" applyNumberFormat="1" applyFont="1" applyBorder="1" applyAlignment="1" applyProtection="1">
      <alignment horizontal="right" vertical="center"/>
      <protection/>
    </xf>
    <xf numFmtId="177" fontId="3" fillId="0" borderId="9" xfId="0" applyNumberFormat="1" applyFont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1" fillId="0" borderId="0" xfId="0" applyFont="1" applyAlignment="1">
      <alignment horizontal="justify" vertical="center" wrapText="1"/>
    </xf>
    <xf numFmtId="0" fontId="19" fillId="0" borderId="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0" xfId="0" applyFont="1" applyBorder="1" applyAlignment="1" applyProtection="1">
      <alignment horizontal="left" vertical="center"/>
      <protection locked="0"/>
    </xf>
    <xf numFmtId="0" fontId="19" fillId="0" borderId="10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180" fontId="2" fillId="19" borderId="9" xfId="0" applyNumberFormat="1" applyFont="1" applyFill="1" applyBorder="1" applyAlignment="1" applyProtection="1">
      <alignment horizontal="center" vertical="center"/>
      <protection/>
    </xf>
    <xf numFmtId="18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80" fontId="2" fillId="0" borderId="9" xfId="0" applyNumberFormat="1" applyFont="1" applyFill="1" applyBorder="1" applyAlignment="1" applyProtection="1">
      <alignment horizontal="center" vertical="center"/>
      <protection/>
    </xf>
    <xf numFmtId="180" fontId="14" fillId="0" borderId="12" xfId="0" applyNumberFormat="1" applyFont="1" applyFill="1" applyBorder="1" applyAlignment="1" applyProtection="1">
      <alignment horizontal="left" vertical="center" wrapText="1"/>
      <protection/>
    </xf>
    <xf numFmtId="180" fontId="14" fillId="0" borderId="13" xfId="0" applyNumberFormat="1" applyFont="1" applyFill="1" applyBorder="1" applyAlignment="1" applyProtection="1">
      <alignment horizontal="left" vertical="center" wrapText="1"/>
      <protection/>
    </xf>
    <xf numFmtId="18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0" xfId="0" applyFont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right" vertical="center"/>
      <protection hidden="1"/>
    </xf>
    <xf numFmtId="0" fontId="20" fillId="0" borderId="9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177" fontId="2" fillId="0" borderId="9" xfId="0" applyNumberFormat="1" applyFont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workbookViewId="0" topLeftCell="A1">
      <selection activeCell="A25" sqref="A25"/>
    </sheetView>
  </sheetViews>
  <sheetFormatPr defaultColWidth="9.00390625" defaultRowHeight="14.25"/>
  <cols>
    <col min="1" max="1" width="131.25390625" style="142" customWidth="1"/>
  </cols>
  <sheetData>
    <row r="1" ht="30.75">
      <c r="A1" s="143"/>
    </row>
    <row r="2" ht="30.75">
      <c r="A2" s="143"/>
    </row>
    <row r="3" spans="1:2" ht="41.25">
      <c r="A3" s="144" t="s">
        <v>535</v>
      </c>
      <c r="B3" s="145"/>
    </row>
    <row r="4" ht="20.25">
      <c r="A4" s="146"/>
    </row>
    <row r="5" ht="23.25">
      <c r="A5" s="147"/>
    </row>
    <row r="6" ht="22.5">
      <c r="A6" s="148" t="s">
        <v>0</v>
      </c>
    </row>
    <row r="7" ht="23.25">
      <c r="A7" s="149"/>
    </row>
    <row r="8" ht="23.25">
      <c r="A8" s="147"/>
    </row>
    <row r="9" ht="57.75" customHeight="1">
      <c r="A9" s="148" t="s">
        <v>1</v>
      </c>
    </row>
    <row r="10" ht="23.25">
      <c r="A10" s="149"/>
    </row>
    <row r="11" ht="23.25">
      <c r="A11" s="149"/>
    </row>
    <row r="12" ht="58.5" customHeight="1">
      <c r="A12" s="149" t="s">
        <v>2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K13" sqref="K13"/>
    </sheetView>
  </sheetViews>
  <sheetFormatPr defaultColWidth="9.00390625" defaultRowHeight="14.25"/>
  <cols>
    <col min="1" max="1" width="22.75390625" style="2" customWidth="1"/>
    <col min="2" max="2" width="13.25390625" style="2" customWidth="1"/>
    <col min="3" max="3" width="13.125" style="2" customWidth="1"/>
    <col min="4" max="4" width="11.75390625" style="2" customWidth="1"/>
    <col min="5" max="5" width="23.375" style="2" customWidth="1"/>
    <col min="6" max="6" width="13.375" style="2" customWidth="1"/>
    <col min="7" max="7" width="13.00390625" style="2" customWidth="1"/>
    <col min="8" max="8" width="12.50390625" style="2" customWidth="1"/>
    <col min="9" max="16384" width="9.00390625" style="2" customWidth="1"/>
  </cols>
  <sheetData>
    <row r="1" spans="1:2" ht="19.5" customHeight="1">
      <c r="A1" s="121" t="s">
        <v>3</v>
      </c>
      <c r="B1" s="43"/>
    </row>
    <row r="2" spans="1:8" s="131" customFormat="1" ht="30" customHeight="1">
      <c r="A2" s="154" t="s">
        <v>534</v>
      </c>
      <c r="B2" s="154"/>
      <c r="C2" s="154"/>
      <c r="D2" s="154"/>
      <c r="E2" s="154"/>
      <c r="F2" s="154"/>
      <c r="G2" s="154"/>
      <c r="H2" s="154"/>
    </row>
    <row r="3" spans="1:7" ht="19.5" customHeight="1">
      <c r="A3" s="155"/>
      <c r="B3" s="155"/>
      <c r="C3" s="155"/>
      <c r="D3" s="132"/>
      <c r="G3" s="133" t="s">
        <v>4</v>
      </c>
    </row>
    <row r="4" spans="1:8" ht="19.5" customHeight="1">
      <c r="A4" s="156" t="s">
        <v>5</v>
      </c>
      <c r="B4" s="157"/>
      <c r="C4" s="157"/>
      <c r="D4" s="158"/>
      <c r="E4" s="159" t="s">
        <v>6</v>
      </c>
      <c r="F4" s="159"/>
      <c r="G4" s="159"/>
      <c r="H4" s="159"/>
    </row>
    <row r="5" spans="1:8" ht="19.5" customHeight="1">
      <c r="A5" s="160" t="s">
        <v>7</v>
      </c>
      <c r="B5" s="161" t="s">
        <v>532</v>
      </c>
      <c r="C5" s="160" t="s">
        <v>530</v>
      </c>
      <c r="D5" s="161" t="s">
        <v>8</v>
      </c>
      <c r="E5" s="160" t="s">
        <v>7</v>
      </c>
      <c r="F5" s="161" t="s">
        <v>531</v>
      </c>
      <c r="G5" s="160" t="s">
        <v>533</v>
      </c>
      <c r="H5" s="161" t="s">
        <v>8</v>
      </c>
    </row>
    <row r="6" spans="1:8" ht="19.5" customHeight="1">
      <c r="A6" s="160"/>
      <c r="B6" s="162"/>
      <c r="C6" s="160"/>
      <c r="D6" s="162"/>
      <c r="E6" s="160"/>
      <c r="F6" s="162"/>
      <c r="G6" s="160"/>
      <c r="H6" s="162"/>
    </row>
    <row r="7" spans="1:8" ht="19.5" customHeight="1">
      <c r="A7" s="122" t="s">
        <v>9</v>
      </c>
      <c r="B7" s="135">
        <f>'表四一般公共预算收支'!B40+'表六政府性基金收支'!B11+'表七其他收支'!B13</f>
        <v>2537</v>
      </c>
      <c r="C7" s="135">
        <f>'表四一般公共预算收支'!C40+'表六政府性基金收支'!C11+'表七其他收支'!C13</f>
        <v>3677.6</v>
      </c>
      <c r="D7" s="135">
        <f>(C7-B7)/B7*100</f>
        <v>44.96</v>
      </c>
      <c r="E7" s="18" t="s">
        <v>10</v>
      </c>
      <c r="F7" s="135">
        <f>SUM(F8:F10)</f>
        <v>26596.81</v>
      </c>
      <c r="G7" s="135">
        <f>SUM(G8:G10)</f>
        <v>11630.42</v>
      </c>
      <c r="H7" s="135">
        <f>(G7-F7)/F7*100</f>
        <v>-56.27</v>
      </c>
    </row>
    <row r="8" spans="1:8" ht="19.5" customHeight="1">
      <c r="A8" s="122" t="s">
        <v>11</v>
      </c>
      <c r="B8" s="135">
        <f>SUM(B9:B11)</f>
        <v>27737.41</v>
      </c>
      <c r="C8" s="135">
        <f>SUM(C9:C11)</f>
        <v>11262.95</v>
      </c>
      <c r="D8" s="135">
        <f>(C8-B8)/B8*100</f>
        <v>-59.39</v>
      </c>
      <c r="E8" s="9" t="s">
        <v>12</v>
      </c>
      <c r="F8" s="15">
        <f>'表四一般公共预算收支'!F7+'表四一般公共预算收支'!F32</f>
        <v>15940.81</v>
      </c>
      <c r="G8" s="136">
        <f>'表四一般公共预算收支'!G7+'表四一般公共预算收支'!G32</f>
        <v>8310.42</v>
      </c>
      <c r="H8" s="136">
        <f>(G8-F8)/F8*100</f>
        <v>-47.87</v>
      </c>
    </row>
    <row r="9" spans="1:8" ht="19.5" customHeight="1">
      <c r="A9" s="27" t="s">
        <v>13</v>
      </c>
      <c r="B9" s="136">
        <f>'表四一般公共预算收支'!B7+'表四一般公共预算收支'!B19</f>
        <v>16759.41</v>
      </c>
      <c r="C9" s="136">
        <f>'表四一般公共预算收支'!C7+'表四一般公共预算收支'!C19</f>
        <v>7942.95</v>
      </c>
      <c r="D9" s="136">
        <f>(C9-B9)/B9*100</f>
        <v>-52.61</v>
      </c>
      <c r="E9" s="9" t="s">
        <v>14</v>
      </c>
      <c r="F9" s="15">
        <f>'表六政府性基金收支'!B14</f>
        <v>2986.4</v>
      </c>
      <c r="G9" s="136">
        <f>'表六政府性基金收支'!C14</f>
        <v>3200</v>
      </c>
      <c r="H9" s="136">
        <f>(G9-F9)/F9*100</f>
        <v>7.15</v>
      </c>
    </row>
    <row r="10" spans="1:8" ht="19.5" customHeight="1">
      <c r="A10" s="27" t="s">
        <v>15</v>
      </c>
      <c r="B10" s="15">
        <f>'表六政府性基金收支'!B6</f>
        <v>2986.4</v>
      </c>
      <c r="C10" s="136">
        <f>'表六政府性基金收支'!C6</f>
        <v>3200</v>
      </c>
      <c r="D10" s="136">
        <f>(C10-B10)/B10*100</f>
        <v>7.15</v>
      </c>
      <c r="E10" s="9" t="s">
        <v>16</v>
      </c>
      <c r="F10" s="15">
        <f>'表七其他收支'!B16</f>
        <v>7669.6</v>
      </c>
      <c r="G10" s="136">
        <f>'表七其他收支'!C16</f>
        <v>120</v>
      </c>
      <c r="H10" s="136">
        <f>(G10-F10)/F10*100</f>
        <v>-98.44</v>
      </c>
    </row>
    <row r="11" spans="1:8" ht="19.5" customHeight="1">
      <c r="A11" s="27" t="s">
        <v>17</v>
      </c>
      <c r="B11" s="15">
        <f>'表七其他收支'!B6</f>
        <v>7991.6</v>
      </c>
      <c r="C11" s="136">
        <f>'表七其他收支'!C6</f>
        <v>120</v>
      </c>
      <c r="D11" s="136">
        <f>(C11-B11)/B11*100</f>
        <v>-98.5</v>
      </c>
      <c r="E11" s="18" t="s">
        <v>18</v>
      </c>
      <c r="F11" s="15">
        <f>B7+B8-F7</f>
        <v>3677.6</v>
      </c>
      <c r="G11" s="15">
        <f>C7+C8-G7</f>
        <v>3310.13</v>
      </c>
      <c r="H11" s="136">
        <f>(G11-F11)/F11*100</f>
        <v>-9.99</v>
      </c>
    </row>
    <row r="12" spans="1:8" ht="19.5" customHeight="1">
      <c r="A12" s="27"/>
      <c r="B12" s="14"/>
      <c r="C12" s="137"/>
      <c r="D12" s="137"/>
      <c r="E12" s="18"/>
      <c r="F12" s="138"/>
      <c r="G12" s="138"/>
      <c r="H12" s="138"/>
    </row>
    <row r="13" spans="1:8" ht="19.5" customHeight="1">
      <c r="A13" s="27"/>
      <c r="B13" s="9"/>
      <c r="C13" s="139"/>
      <c r="D13" s="139"/>
      <c r="E13" s="9"/>
      <c r="F13" s="9"/>
      <c r="G13" s="139"/>
      <c r="H13" s="139"/>
    </row>
    <row r="14" spans="1:8" ht="19.5" customHeight="1">
      <c r="A14" s="27"/>
      <c r="B14" s="9"/>
      <c r="C14" s="139"/>
      <c r="D14" s="139"/>
      <c r="E14" s="9"/>
      <c r="F14" s="9"/>
      <c r="G14" s="139"/>
      <c r="H14" s="139"/>
    </row>
    <row r="15" spans="1:8" ht="19.5" customHeight="1">
      <c r="A15" s="27"/>
      <c r="B15" s="9"/>
      <c r="C15" s="139"/>
      <c r="D15" s="139"/>
      <c r="E15" s="9"/>
      <c r="F15" s="9"/>
      <c r="G15" s="139"/>
      <c r="H15" s="139"/>
    </row>
    <row r="16" spans="1:8" ht="19.5" customHeight="1">
      <c r="A16" s="27"/>
      <c r="B16" s="9"/>
      <c r="C16" s="139"/>
      <c r="D16" s="139"/>
      <c r="E16" s="9"/>
      <c r="F16" s="9"/>
      <c r="G16" s="139"/>
      <c r="H16" s="139"/>
    </row>
    <row r="17" spans="1:8" ht="19.5" customHeight="1">
      <c r="A17" s="27"/>
      <c r="B17" s="9"/>
      <c r="C17" s="139"/>
      <c r="D17" s="139"/>
      <c r="E17" s="9"/>
      <c r="F17" s="9"/>
      <c r="G17" s="139"/>
      <c r="H17" s="139"/>
    </row>
    <row r="18" spans="1:8" ht="19.5" customHeight="1">
      <c r="A18" s="27"/>
      <c r="B18" s="9"/>
      <c r="C18" s="139"/>
      <c r="D18" s="139"/>
      <c r="E18" s="9"/>
      <c r="F18" s="9"/>
      <c r="G18" s="139"/>
      <c r="H18" s="139"/>
    </row>
    <row r="19" spans="1:8" ht="19.5" customHeight="1">
      <c r="A19" s="27"/>
      <c r="B19" s="9"/>
      <c r="C19" s="139"/>
      <c r="D19" s="139"/>
      <c r="E19" s="9"/>
      <c r="F19" s="9"/>
      <c r="G19" s="139"/>
      <c r="H19" s="139"/>
    </row>
    <row r="20" spans="1:8" ht="19.5" customHeight="1">
      <c r="A20" s="27"/>
      <c r="B20" s="9"/>
      <c r="C20" s="139"/>
      <c r="D20" s="139"/>
      <c r="E20" s="9"/>
      <c r="F20" s="9"/>
      <c r="G20" s="139"/>
      <c r="H20" s="139"/>
    </row>
    <row r="21" spans="1:8" ht="19.5" customHeight="1">
      <c r="A21" s="134" t="s">
        <v>19</v>
      </c>
      <c r="B21" s="135">
        <f>B7+B8</f>
        <v>30274.41</v>
      </c>
      <c r="C21" s="135">
        <f>C7+C8</f>
        <v>14940.55</v>
      </c>
      <c r="D21" s="135">
        <f>(C21-B21)/B21*100</f>
        <v>-50.65</v>
      </c>
      <c r="E21" s="140" t="s">
        <v>20</v>
      </c>
      <c r="F21" s="135">
        <f>F7+F12</f>
        <v>26596.81</v>
      </c>
      <c r="G21" s="135">
        <f>G7+G12</f>
        <v>11630.42</v>
      </c>
      <c r="H21" s="135">
        <f>(G21-F21)/F21*100</f>
        <v>-56.27</v>
      </c>
    </row>
    <row r="22" spans="1:2" ht="19.5" customHeight="1">
      <c r="A22" s="1" t="s">
        <v>21</v>
      </c>
      <c r="B22" s="141"/>
    </row>
    <row r="23" ht="19.5" customHeight="1"/>
  </sheetData>
  <sheetProtection/>
  <mergeCells count="12">
    <mergeCell ref="E5:E6"/>
    <mergeCell ref="F5:F6"/>
    <mergeCell ref="G5:G6"/>
    <mergeCell ref="H5:H6"/>
    <mergeCell ref="A5:A6"/>
    <mergeCell ref="B5:B6"/>
    <mergeCell ref="C5:C6"/>
    <mergeCell ref="D5:D6"/>
    <mergeCell ref="A2:H2"/>
    <mergeCell ref="A3:C3"/>
    <mergeCell ref="A4:D4"/>
    <mergeCell ref="E4:H4"/>
  </mergeCells>
  <hyperlinks>
    <hyperlink ref="A1" location="目录!A1" display="表一"/>
  </hyperlinks>
  <printOptions horizontalCentered="1" verticalCentered="1"/>
  <pageMargins left="0.59" right="0.55" top="0.39" bottom="0.39" header="0.51" footer="0.51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workbookViewId="0" topLeftCell="A1">
      <selection activeCell="N22" sqref="N22"/>
    </sheetView>
  </sheetViews>
  <sheetFormatPr defaultColWidth="9.00390625" defaultRowHeight="14.25"/>
  <cols>
    <col min="1" max="1" width="32.75390625" style="2" customWidth="1"/>
    <col min="2" max="2" width="16.125" style="2" customWidth="1"/>
    <col min="3" max="3" width="15.375" style="2" customWidth="1"/>
    <col min="4" max="4" width="15.50390625" style="2" customWidth="1"/>
    <col min="5" max="5" width="17.875" style="2" customWidth="1"/>
    <col min="6" max="6" width="15.375" style="2" customWidth="1"/>
    <col min="7" max="7" width="14.625" style="2" customWidth="1"/>
    <col min="8" max="16384" width="9.00390625" style="2" customWidth="1"/>
  </cols>
  <sheetData>
    <row r="1" spans="1:3" ht="19.5" customHeight="1">
      <c r="A1" s="121" t="s">
        <v>22</v>
      </c>
      <c r="B1" s="121"/>
      <c r="C1" s="43"/>
    </row>
    <row r="2" spans="1:9" ht="22.5">
      <c r="A2" s="154" t="s">
        <v>522</v>
      </c>
      <c r="B2" s="154"/>
      <c r="C2" s="154"/>
      <c r="D2" s="154"/>
      <c r="E2" s="154"/>
      <c r="F2" s="154"/>
      <c r="G2" s="154"/>
      <c r="H2" s="154"/>
      <c r="I2" s="154"/>
    </row>
    <row r="3" spans="1:9" ht="19.5" customHeight="1">
      <c r="A3" s="163"/>
      <c r="B3" s="163"/>
      <c r="C3" s="163"/>
      <c r="D3" s="163"/>
      <c r="F3" s="164" t="s">
        <v>23</v>
      </c>
      <c r="G3" s="164"/>
      <c r="H3" s="164"/>
      <c r="I3" s="164"/>
    </row>
    <row r="4" spans="1:9" ht="32.25" customHeight="1">
      <c r="A4" s="5" t="s">
        <v>7</v>
      </c>
      <c r="B4" s="5" t="s">
        <v>542</v>
      </c>
      <c r="C4" s="5" t="s">
        <v>529</v>
      </c>
      <c r="D4" s="5" t="s">
        <v>530</v>
      </c>
      <c r="E4" s="5" t="s">
        <v>8</v>
      </c>
      <c r="F4" s="160" t="s">
        <v>24</v>
      </c>
      <c r="G4" s="160"/>
      <c r="H4" s="160"/>
      <c r="I4" s="160"/>
    </row>
    <row r="5" spans="1:9" ht="19.5" customHeight="1">
      <c r="A5" s="122" t="s">
        <v>25</v>
      </c>
      <c r="B5" s="123">
        <f>B6+B18+B27</f>
        <v>0</v>
      </c>
      <c r="C5" s="123">
        <f>C6+C18+C27</f>
        <v>28499.47</v>
      </c>
      <c r="D5" s="123">
        <f>D6+D18+D27</f>
        <v>20931.83</v>
      </c>
      <c r="E5" s="124">
        <f aca="true" t="shared" si="0" ref="E5:E31">(D5-C5)/C5*100</f>
        <v>-26.6</v>
      </c>
      <c r="F5" s="165" t="s">
        <v>26</v>
      </c>
      <c r="G5" s="165"/>
      <c r="H5" s="165"/>
      <c r="I5" s="165"/>
    </row>
    <row r="6" spans="1:9" ht="19.5" customHeight="1">
      <c r="A6" s="122" t="s">
        <v>27</v>
      </c>
      <c r="B6" s="123">
        <f>SUM(B7:B17)</f>
        <v>0</v>
      </c>
      <c r="C6" s="123">
        <f>SUM(C7:C17)</f>
        <v>9464</v>
      </c>
      <c r="D6" s="123">
        <f>SUM(D7:D17)</f>
        <v>7239.3</v>
      </c>
      <c r="E6" s="124">
        <f t="shared" si="0"/>
        <v>-23.5</v>
      </c>
      <c r="F6" s="165" t="s">
        <v>26</v>
      </c>
      <c r="G6" s="165"/>
      <c r="H6" s="165"/>
      <c r="I6" s="165"/>
    </row>
    <row r="7" spans="1:9" ht="123" customHeight="1">
      <c r="A7" s="27" t="s">
        <v>28</v>
      </c>
      <c r="B7" s="125"/>
      <c r="C7" s="125">
        <v>7961</v>
      </c>
      <c r="D7" s="126">
        <v>5500</v>
      </c>
      <c r="E7" s="124">
        <f t="shared" si="0"/>
        <v>-30.9</v>
      </c>
      <c r="F7" s="166" t="s">
        <v>523</v>
      </c>
      <c r="G7" s="167"/>
      <c r="H7" s="167"/>
      <c r="I7" s="168"/>
    </row>
    <row r="8" spans="1:9" ht="19.5" customHeight="1">
      <c r="A8" s="27" t="s">
        <v>29</v>
      </c>
      <c r="B8" s="125"/>
      <c r="C8" s="125">
        <v>0</v>
      </c>
      <c r="D8" s="126">
        <v>0</v>
      </c>
      <c r="E8" s="124" t="e">
        <f t="shared" si="0"/>
        <v>#DIV/0!</v>
      </c>
      <c r="F8" s="169" t="s">
        <v>30</v>
      </c>
      <c r="G8" s="169"/>
      <c r="H8" s="169"/>
      <c r="I8" s="169"/>
    </row>
    <row r="9" spans="1:9" ht="19.5" customHeight="1">
      <c r="A9" s="27" t="s">
        <v>31</v>
      </c>
      <c r="B9" s="125"/>
      <c r="C9" s="125">
        <v>-6</v>
      </c>
      <c r="D9" s="127">
        <v>0</v>
      </c>
      <c r="E9" s="124">
        <f t="shared" si="0"/>
        <v>-100</v>
      </c>
      <c r="F9" s="169"/>
      <c r="G9" s="169"/>
      <c r="H9" s="169"/>
      <c r="I9" s="169"/>
    </row>
    <row r="10" spans="1:9" ht="83.25" customHeight="1">
      <c r="A10" s="27" t="s">
        <v>32</v>
      </c>
      <c r="B10" s="125"/>
      <c r="C10" s="125">
        <v>620</v>
      </c>
      <c r="D10" s="126">
        <v>500</v>
      </c>
      <c r="E10" s="124">
        <f t="shared" si="0"/>
        <v>-19.4</v>
      </c>
      <c r="F10" s="166" t="s">
        <v>524</v>
      </c>
      <c r="G10" s="167"/>
      <c r="H10" s="167"/>
      <c r="I10" s="168"/>
    </row>
    <row r="11" spans="1:9" ht="19.5" customHeight="1">
      <c r="A11" s="27" t="s">
        <v>33</v>
      </c>
      <c r="B11" s="125"/>
      <c r="C11" s="125">
        <v>31</v>
      </c>
      <c r="D11" s="126">
        <v>9</v>
      </c>
      <c r="E11" s="124">
        <f t="shared" si="0"/>
        <v>-71</v>
      </c>
      <c r="F11" s="169" t="s">
        <v>30</v>
      </c>
      <c r="G11" s="169"/>
      <c r="H11" s="169"/>
      <c r="I11" s="169"/>
    </row>
    <row r="12" spans="1:9" ht="19.5" customHeight="1">
      <c r="A12" s="27" t="s">
        <v>34</v>
      </c>
      <c r="B12" s="125"/>
      <c r="C12" s="125">
        <v>4</v>
      </c>
      <c r="D12" s="126">
        <v>0.3</v>
      </c>
      <c r="E12" s="124">
        <f t="shared" si="0"/>
        <v>-92.5</v>
      </c>
      <c r="F12" s="169" t="s">
        <v>30</v>
      </c>
      <c r="G12" s="169"/>
      <c r="H12" s="169"/>
      <c r="I12" s="169"/>
    </row>
    <row r="13" spans="1:9" ht="26.25" customHeight="1">
      <c r="A13" s="27" t="s">
        <v>35</v>
      </c>
      <c r="B13" s="125"/>
      <c r="C13" s="125">
        <v>99</v>
      </c>
      <c r="D13" s="126">
        <v>120</v>
      </c>
      <c r="E13" s="124">
        <f t="shared" si="0"/>
        <v>21.2</v>
      </c>
      <c r="F13" s="166" t="s">
        <v>526</v>
      </c>
      <c r="G13" s="170"/>
      <c r="H13" s="170"/>
      <c r="I13" s="171"/>
    </row>
    <row r="14" spans="1:9" ht="19.5" customHeight="1">
      <c r="A14" s="27" t="s">
        <v>36</v>
      </c>
      <c r="B14" s="125"/>
      <c r="C14" s="125">
        <v>90</v>
      </c>
      <c r="D14" s="126">
        <v>120</v>
      </c>
      <c r="E14" s="124">
        <f t="shared" si="0"/>
        <v>33.3</v>
      </c>
      <c r="F14" s="172" t="s">
        <v>525</v>
      </c>
      <c r="G14" s="173"/>
      <c r="H14" s="173"/>
      <c r="I14" s="174"/>
    </row>
    <row r="15" spans="1:9" ht="19.5" customHeight="1">
      <c r="A15" s="27" t="s">
        <v>37</v>
      </c>
      <c r="B15" s="125"/>
      <c r="C15" s="125">
        <v>384</v>
      </c>
      <c r="D15" s="126">
        <v>550</v>
      </c>
      <c r="E15" s="124">
        <f t="shared" si="0"/>
        <v>43.2</v>
      </c>
      <c r="F15" s="172" t="s">
        <v>527</v>
      </c>
      <c r="G15" s="173"/>
      <c r="H15" s="173"/>
      <c r="I15" s="174"/>
    </row>
    <row r="16" spans="1:9" ht="19.5" customHeight="1">
      <c r="A16" s="27" t="s">
        <v>38</v>
      </c>
      <c r="B16" s="125"/>
      <c r="C16" s="125">
        <v>207</v>
      </c>
      <c r="D16" s="126">
        <v>140</v>
      </c>
      <c r="E16" s="124">
        <f t="shared" si="0"/>
        <v>-32.4</v>
      </c>
      <c r="F16" s="169" t="s">
        <v>30</v>
      </c>
      <c r="G16" s="169"/>
      <c r="H16" s="169"/>
      <c r="I16" s="169"/>
    </row>
    <row r="17" spans="1:9" ht="19.5" customHeight="1">
      <c r="A17" s="27" t="s">
        <v>39</v>
      </c>
      <c r="B17" s="125"/>
      <c r="C17" s="125">
        <v>74</v>
      </c>
      <c r="D17" s="126">
        <v>300</v>
      </c>
      <c r="E17" s="124">
        <f t="shared" si="0"/>
        <v>305.4</v>
      </c>
      <c r="F17" s="172" t="s">
        <v>528</v>
      </c>
      <c r="G17" s="173"/>
      <c r="H17" s="173"/>
      <c r="I17" s="174"/>
    </row>
    <row r="18" spans="1:9" ht="19.5" customHeight="1">
      <c r="A18" s="122" t="s">
        <v>40</v>
      </c>
      <c r="B18" s="123">
        <f>B19+B24</f>
        <v>0</v>
      </c>
      <c r="C18" s="123">
        <f>C19+C24</f>
        <v>13826.11</v>
      </c>
      <c r="D18" s="123">
        <f>D19+D24</f>
        <v>9771.89</v>
      </c>
      <c r="E18" s="124">
        <f t="shared" si="0"/>
        <v>-29.3</v>
      </c>
      <c r="F18" s="165" t="s">
        <v>26</v>
      </c>
      <c r="G18" s="165"/>
      <c r="H18" s="165"/>
      <c r="I18" s="165"/>
    </row>
    <row r="19" spans="1:9" ht="19.5" customHeight="1">
      <c r="A19" s="27" t="s">
        <v>41</v>
      </c>
      <c r="B19" s="123">
        <f>SUM(B20:B23)</f>
        <v>0</v>
      </c>
      <c r="C19" s="123">
        <f>SUM(C20:C23)</f>
        <v>11384.86</v>
      </c>
      <c r="D19" s="123">
        <f>SUM(D20:D23)</f>
        <v>7863.14</v>
      </c>
      <c r="E19" s="124">
        <f t="shared" si="0"/>
        <v>-30.9</v>
      </c>
      <c r="F19" s="165" t="s">
        <v>26</v>
      </c>
      <c r="G19" s="165"/>
      <c r="H19" s="165"/>
      <c r="I19" s="165"/>
    </row>
    <row r="20" spans="1:9" ht="19.5" customHeight="1">
      <c r="A20" s="128" t="s">
        <v>42</v>
      </c>
      <c r="B20" s="123">
        <f>B7/0.35*0.5</f>
        <v>0</v>
      </c>
      <c r="C20" s="123">
        <f>C7/0.35*0.5</f>
        <v>11372.86</v>
      </c>
      <c r="D20" s="123">
        <f>D7/0.35*0.5</f>
        <v>7857.14</v>
      </c>
      <c r="E20" s="124">
        <f t="shared" si="0"/>
        <v>-30.9</v>
      </c>
      <c r="F20" s="165" t="s">
        <v>26</v>
      </c>
      <c r="G20" s="165"/>
      <c r="H20" s="165"/>
      <c r="I20" s="165"/>
    </row>
    <row r="21" spans="1:9" ht="19.5" customHeight="1">
      <c r="A21" s="128" t="s">
        <v>29</v>
      </c>
      <c r="B21" s="123">
        <f aca="true" t="shared" si="1" ref="B21:D22">B8</f>
        <v>0</v>
      </c>
      <c r="C21" s="123">
        <f t="shared" si="1"/>
        <v>0</v>
      </c>
      <c r="D21" s="123">
        <f t="shared" si="1"/>
        <v>0</v>
      </c>
      <c r="E21" s="124" t="e">
        <f t="shared" si="0"/>
        <v>#DIV/0!</v>
      </c>
      <c r="F21" s="165" t="s">
        <v>26</v>
      </c>
      <c r="G21" s="165"/>
      <c r="H21" s="165"/>
      <c r="I21" s="165"/>
    </row>
    <row r="22" spans="1:9" ht="19.5" customHeight="1">
      <c r="A22" s="128" t="s">
        <v>31</v>
      </c>
      <c r="B22" s="123">
        <f t="shared" si="1"/>
        <v>0</v>
      </c>
      <c r="C22" s="123">
        <f t="shared" si="1"/>
        <v>-6</v>
      </c>
      <c r="D22" s="123">
        <f t="shared" si="1"/>
        <v>0</v>
      </c>
      <c r="E22" s="124">
        <f t="shared" si="0"/>
        <v>-100</v>
      </c>
      <c r="F22" s="165" t="s">
        <v>26</v>
      </c>
      <c r="G22" s="165"/>
      <c r="H22" s="165"/>
      <c r="I22" s="165"/>
    </row>
    <row r="23" spans="1:9" ht="19.5" customHeight="1">
      <c r="A23" s="27" t="s">
        <v>43</v>
      </c>
      <c r="B23" s="125"/>
      <c r="C23" s="125">
        <v>18</v>
      </c>
      <c r="D23" s="126">
        <v>6</v>
      </c>
      <c r="E23" s="124">
        <f t="shared" si="0"/>
        <v>-66.7</v>
      </c>
      <c r="F23" s="169" t="s">
        <v>26</v>
      </c>
      <c r="G23" s="169"/>
      <c r="H23" s="169"/>
      <c r="I23" s="169"/>
    </row>
    <row r="24" spans="1:9" ht="19.5" customHeight="1">
      <c r="A24" s="27" t="s">
        <v>44</v>
      </c>
      <c r="B24" s="123">
        <f>B25+B26</f>
        <v>0</v>
      </c>
      <c r="C24" s="123">
        <f>C25+C26</f>
        <v>2441.25</v>
      </c>
      <c r="D24" s="123">
        <f>D25+D26</f>
        <v>1908.75</v>
      </c>
      <c r="E24" s="124">
        <f t="shared" si="0"/>
        <v>-21.8</v>
      </c>
      <c r="F24" s="165" t="s">
        <v>26</v>
      </c>
      <c r="G24" s="165"/>
      <c r="H24" s="165"/>
      <c r="I24" s="165"/>
    </row>
    <row r="25" spans="1:9" ht="19.5" customHeight="1">
      <c r="A25" s="27" t="s">
        <v>45</v>
      </c>
      <c r="B25" s="123">
        <f aca="true" t="shared" si="2" ref="B25:D26">B10/0.16*0.6</f>
        <v>0</v>
      </c>
      <c r="C25" s="123">
        <f t="shared" si="2"/>
        <v>2325</v>
      </c>
      <c r="D25" s="123">
        <f t="shared" si="2"/>
        <v>1875</v>
      </c>
      <c r="E25" s="124">
        <f t="shared" si="0"/>
        <v>-19.4</v>
      </c>
      <c r="F25" s="165" t="s">
        <v>26</v>
      </c>
      <c r="G25" s="165"/>
      <c r="H25" s="165"/>
      <c r="I25" s="165"/>
    </row>
    <row r="26" spans="1:9" ht="19.5" customHeight="1">
      <c r="A26" s="27" t="s">
        <v>46</v>
      </c>
      <c r="B26" s="123">
        <f t="shared" si="2"/>
        <v>0</v>
      </c>
      <c r="C26" s="123">
        <f t="shared" si="2"/>
        <v>116.25</v>
      </c>
      <c r="D26" s="123">
        <f t="shared" si="2"/>
        <v>33.75</v>
      </c>
      <c r="E26" s="124">
        <f t="shared" si="0"/>
        <v>-71</v>
      </c>
      <c r="F26" s="165" t="s">
        <v>26</v>
      </c>
      <c r="G26" s="165"/>
      <c r="H26" s="165"/>
      <c r="I26" s="165"/>
    </row>
    <row r="27" spans="1:9" ht="19.5" customHeight="1">
      <c r="A27" s="122" t="s">
        <v>47</v>
      </c>
      <c r="B27" s="123">
        <f>SUM(B28:B31)</f>
        <v>0</v>
      </c>
      <c r="C27" s="123">
        <f>SUM(C28:C31)</f>
        <v>5209.36</v>
      </c>
      <c r="D27" s="123">
        <f>SUM(D28:D31)</f>
        <v>3920.64</v>
      </c>
      <c r="E27" s="124">
        <f t="shared" si="0"/>
        <v>-24.7</v>
      </c>
      <c r="F27" s="165" t="s">
        <v>26</v>
      </c>
      <c r="G27" s="165"/>
      <c r="H27" s="165"/>
      <c r="I27" s="165"/>
    </row>
    <row r="28" spans="1:9" ht="19.5" customHeight="1">
      <c r="A28" s="129" t="s">
        <v>48</v>
      </c>
      <c r="B28" s="123">
        <f>B7/0.35*0.15</f>
        <v>0</v>
      </c>
      <c r="C28" s="123">
        <f>C7/0.35*0.15</f>
        <v>3411.86</v>
      </c>
      <c r="D28" s="123">
        <f>D7/0.35*0.15</f>
        <v>2357.14</v>
      </c>
      <c r="E28" s="124">
        <f t="shared" si="0"/>
        <v>-30.9</v>
      </c>
      <c r="F28" s="165" t="s">
        <v>26</v>
      </c>
      <c r="G28" s="165"/>
      <c r="H28" s="165"/>
      <c r="I28" s="165"/>
    </row>
    <row r="29" spans="1:9" ht="19.5" customHeight="1">
      <c r="A29" s="129" t="s">
        <v>49</v>
      </c>
      <c r="B29" s="123">
        <f aca="true" t="shared" si="3" ref="B29:D30">B10/0.16*0.24</f>
        <v>0</v>
      </c>
      <c r="C29" s="123">
        <f t="shared" si="3"/>
        <v>930</v>
      </c>
      <c r="D29" s="123">
        <f t="shared" si="3"/>
        <v>750</v>
      </c>
      <c r="E29" s="124">
        <f t="shared" si="0"/>
        <v>-19.4</v>
      </c>
      <c r="F29" s="165" t="s">
        <v>26</v>
      </c>
      <c r="G29" s="165"/>
      <c r="H29" s="165"/>
      <c r="I29" s="165"/>
    </row>
    <row r="30" spans="1:9" ht="19.5" customHeight="1">
      <c r="A30" s="129" t="s">
        <v>50</v>
      </c>
      <c r="B30" s="123">
        <f t="shared" si="3"/>
        <v>0</v>
      </c>
      <c r="C30" s="123">
        <f t="shared" si="3"/>
        <v>46.5</v>
      </c>
      <c r="D30" s="123">
        <f t="shared" si="3"/>
        <v>13.5</v>
      </c>
      <c r="E30" s="124">
        <f t="shared" si="0"/>
        <v>-71</v>
      </c>
      <c r="F30" s="165" t="s">
        <v>26</v>
      </c>
      <c r="G30" s="165"/>
      <c r="H30" s="165"/>
      <c r="I30" s="165"/>
    </row>
    <row r="31" spans="1:9" ht="19.5" customHeight="1">
      <c r="A31" s="129" t="s">
        <v>51</v>
      </c>
      <c r="B31" s="130"/>
      <c r="C31" s="130">
        <v>821</v>
      </c>
      <c r="D31" s="126">
        <v>800</v>
      </c>
      <c r="E31" s="124">
        <f t="shared" si="0"/>
        <v>-2.6</v>
      </c>
      <c r="F31" s="169" t="s">
        <v>26</v>
      </c>
      <c r="G31" s="169"/>
      <c r="H31" s="169"/>
      <c r="I31" s="169"/>
    </row>
  </sheetData>
  <sheetProtection/>
  <mergeCells count="31">
    <mergeCell ref="F29:I29"/>
    <mergeCell ref="F30:I30"/>
    <mergeCell ref="F31:I31"/>
    <mergeCell ref="F25:I25"/>
    <mergeCell ref="F26:I26"/>
    <mergeCell ref="F27:I27"/>
    <mergeCell ref="F28:I28"/>
    <mergeCell ref="F21:I21"/>
    <mergeCell ref="F22:I22"/>
    <mergeCell ref="F23:I23"/>
    <mergeCell ref="F24:I24"/>
    <mergeCell ref="F17:I17"/>
    <mergeCell ref="F18:I18"/>
    <mergeCell ref="F19:I19"/>
    <mergeCell ref="F20:I20"/>
    <mergeCell ref="F13:I13"/>
    <mergeCell ref="F14:I14"/>
    <mergeCell ref="F15:I15"/>
    <mergeCell ref="F16:I16"/>
    <mergeCell ref="F9:I9"/>
    <mergeCell ref="F10:I10"/>
    <mergeCell ref="F11:I11"/>
    <mergeCell ref="F12:I12"/>
    <mergeCell ref="F5:I5"/>
    <mergeCell ref="F6:I6"/>
    <mergeCell ref="F7:I7"/>
    <mergeCell ref="F8:I8"/>
    <mergeCell ref="A2:I2"/>
    <mergeCell ref="A3:D3"/>
    <mergeCell ref="F3:I3"/>
    <mergeCell ref="F4:I4"/>
  </mergeCells>
  <hyperlinks>
    <hyperlink ref="A1" location="目录!A1" display="表二"/>
  </hyperlinks>
  <printOptions horizontalCentered="1" verticalCentered="1"/>
  <pageMargins left="0" right="0" top="0" bottom="0" header="0.51" footer="0.51"/>
  <pageSetup blackAndWhite="1"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workbookViewId="0" topLeftCell="A1">
      <selection activeCell="F23" sqref="F23"/>
    </sheetView>
  </sheetViews>
  <sheetFormatPr defaultColWidth="9.00390625" defaultRowHeight="14.25"/>
  <cols>
    <col min="1" max="1" width="49.50390625" style="45" customWidth="1"/>
    <col min="2" max="2" width="12.625" style="45" customWidth="1"/>
    <col min="3" max="3" width="45.625" style="45" customWidth="1"/>
    <col min="4" max="4" width="12.625" style="45" customWidth="1"/>
    <col min="5" max="5" width="12.875" style="45" customWidth="1"/>
    <col min="6" max="6" width="14.50390625" style="45" customWidth="1"/>
    <col min="7" max="7" width="10.625" style="45" customWidth="1"/>
    <col min="8" max="16384" width="9.00390625" style="45" customWidth="1"/>
  </cols>
  <sheetData>
    <row r="1" ht="15" customHeight="1">
      <c r="A1" s="96" t="s">
        <v>52</v>
      </c>
    </row>
    <row r="2" spans="1:4" ht="30" customHeight="1">
      <c r="A2" s="175" t="s">
        <v>536</v>
      </c>
      <c r="B2" s="175"/>
      <c r="C2" s="175"/>
      <c r="D2" s="175"/>
    </row>
    <row r="3" spans="1:4" ht="14.25">
      <c r="A3" s="46"/>
      <c r="C3" s="176" t="s">
        <v>4</v>
      </c>
      <c r="D3" s="176"/>
    </row>
    <row r="4" spans="1:4" ht="30" customHeight="1">
      <c r="A4" s="97" t="s">
        <v>7</v>
      </c>
      <c r="B4" s="98" t="s">
        <v>53</v>
      </c>
      <c r="C4" s="97" t="s">
        <v>7</v>
      </c>
      <c r="D4" s="98" t="s">
        <v>53</v>
      </c>
    </row>
    <row r="5" spans="1:4" ht="15" customHeight="1">
      <c r="A5" s="99" t="s">
        <v>54</v>
      </c>
      <c r="B5" s="100" t="s">
        <v>26</v>
      </c>
      <c r="C5" s="101" t="s">
        <v>55</v>
      </c>
      <c r="D5" s="102">
        <f>D6*D7</f>
        <v>36.45</v>
      </c>
    </row>
    <row r="6" spans="1:4" ht="15" customHeight="1">
      <c r="A6" s="103" t="s">
        <v>56</v>
      </c>
      <c r="B6" s="104">
        <f>'表二一般公共预算收入表'!D6</f>
        <v>7239.3</v>
      </c>
      <c r="C6" s="105" t="s">
        <v>57</v>
      </c>
      <c r="D6" s="106">
        <v>729</v>
      </c>
    </row>
    <row r="7" spans="1:4" ht="15" customHeight="1">
      <c r="A7" s="103" t="s">
        <v>58</v>
      </c>
      <c r="B7" s="107">
        <v>3818</v>
      </c>
      <c r="C7" s="105" t="s">
        <v>59</v>
      </c>
      <c r="D7" s="106">
        <v>0.05</v>
      </c>
    </row>
    <row r="8" spans="1:4" ht="15" customHeight="1">
      <c r="A8" s="103" t="s">
        <v>60</v>
      </c>
      <c r="B8" s="100" t="s">
        <v>26</v>
      </c>
      <c r="C8" s="105" t="s">
        <v>61</v>
      </c>
      <c r="D8" s="108">
        <f>D9*D10*D11*0.5</f>
        <v>0</v>
      </c>
    </row>
    <row r="9" spans="1:4" ht="15" customHeight="1">
      <c r="A9" s="109" t="s">
        <v>62</v>
      </c>
      <c r="B9" s="106"/>
      <c r="C9" s="105" t="s">
        <v>57</v>
      </c>
      <c r="D9" s="106">
        <v>9435</v>
      </c>
    </row>
    <row r="10" spans="1:4" ht="15" customHeight="1">
      <c r="A10" s="109" t="s">
        <v>63</v>
      </c>
      <c r="B10" s="108">
        <f>B6</f>
        <v>7239.3</v>
      </c>
      <c r="C10" s="105" t="s">
        <v>64</v>
      </c>
      <c r="D10" s="106">
        <v>0.09</v>
      </c>
    </row>
    <row r="11" spans="1:4" ht="15" customHeight="1">
      <c r="A11" s="109" t="s">
        <v>65</v>
      </c>
      <c r="B11" s="108">
        <f>B10-B7</f>
        <v>3421.3</v>
      </c>
      <c r="C11" s="105" t="s">
        <v>66</v>
      </c>
      <c r="D11" s="108"/>
    </row>
    <row r="12" spans="1:4" ht="15" customHeight="1">
      <c r="A12" s="109" t="s">
        <v>67</v>
      </c>
      <c r="B12" s="110">
        <v>0.65</v>
      </c>
      <c r="C12" s="111" t="s">
        <v>68</v>
      </c>
      <c r="D12" s="104">
        <f>SUM(D13:D18)</f>
        <v>0</v>
      </c>
    </row>
    <row r="13" spans="1:4" ht="15" customHeight="1">
      <c r="A13" s="109" t="s">
        <v>69</v>
      </c>
      <c r="B13" s="108">
        <f>B11*B12</f>
        <v>2223.85</v>
      </c>
      <c r="C13" s="101" t="s">
        <v>70</v>
      </c>
      <c r="D13" s="110"/>
    </row>
    <row r="14" spans="1:4" ht="15" customHeight="1">
      <c r="A14" s="109" t="s">
        <v>71</v>
      </c>
      <c r="B14" s="108">
        <f>IF(B10-B9&gt;=0,B13,B13+(B10-B9)*0.3)</f>
        <v>2223.85</v>
      </c>
      <c r="C14" s="101" t="s">
        <v>72</v>
      </c>
      <c r="D14" s="110"/>
    </row>
    <row r="15" spans="1:4" ht="15" customHeight="1">
      <c r="A15" s="112" t="s">
        <v>73</v>
      </c>
      <c r="B15" s="100" t="s">
        <v>26</v>
      </c>
      <c r="C15" s="101" t="s">
        <v>74</v>
      </c>
      <c r="D15" s="110"/>
    </row>
    <row r="16" spans="1:4" ht="15" customHeight="1">
      <c r="A16" s="103" t="s">
        <v>75</v>
      </c>
      <c r="B16" s="108">
        <f>SUM(B17:B18)</f>
        <v>1948</v>
      </c>
      <c r="C16" s="101" t="s">
        <v>76</v>
      </c>
      <c r="D16" s="110"/>
    </row>
    <row r="17" spans="1:4" ht="15" customHeight="1">
      <c r="A17" s="109" t="s">
        <v>77</v>
      </c>
      <c r="B17" s="106">
        <v>1427</v>
      </c>
      <c r="C17" s="101" t="s">
        <v>78</v>
      </c>
      <c r="D17" s="110"/>
    </row>
    <row r="18" spans="1:4" ht="15" customHeight="1">
      <c r="A18" s="109" t="s">
        <v>79</v>
      </c>
      <c r="B18" s="106">
        <v>521</v>
      </c>
      <c r="C18" s="101" t="s">
        <v>80</v>
      </c>
      <c r="D18" s="110"/>
    </row>
    <row r="19" spans="1:4" ht="15" customHeight="1">
      <c r="A19" s="103" t="s">
        <v>81</v>
      </c>
      <c r="B19" s="108">
        <f>IF(B7-B16&gt;0,0,B16-B7)</f>
        <v>0</v>
      </c>
      <c r="C19" s="113" t="s">
        <v>82</v>
      </c>
      <c r="D19" s="114">
        <f>SUM(D20:D22)</f>
        <v>551</v>
      </c>
    </row>
    <row r="20" spans="1:4" ht="15" customHeight="1">
      <c r="A20" s="103" t="s">
        <v>83</v>
      </c>
      <c r="B20" s="108">
        <f>IF(B7-B16&gt;0,B7-B16,0)</f>
        <v>1870</v>
      </c>
      <c r="C20" s="101" t="s">
        <v>84</v>
      </c>
      <c r="D20" s="110"/>
    </row>
    <row r="21" spans="1:4" ht="15" customHeight="1">
      <c r="A21" s="112" t="s">
        <v>85</v>
      </c>
      <c r="B21" s="114">
        <f>B22+D12</f>
        <v>152.65</v>
      </c>
      <c r="C21" s="101" t="s">
        <v>86</v>
      </c>
      <c r="D21" s="110"/>
    </row>
    <row r="22" spans="1:4" ht="15" customHeight="1">
      <c r="A22" s="103" t="s">
        <v>87</v>
      </c>
      <c r="B22" s="104">
        <f>B23+B26+D5+D8</f>
        <v>152.65</v>
      </c>
      <c r="C22" s="115" t="s">
        <v>88</v>
      </c>
      <c r="D22" s="110">
        <v>551</v>
      </c>
    </row>
    <row r="23" spans="1:4" ht="15" customHeight="1">
      <c r="A23" s="109" t="s">
        <v>89</v>
      </c>
      <c r="B23" s="102">
        <f>B24*B25</f>
        <v>94.6</v>
      </c>
      <c r="C23" s="113" t="s">
        <v>90</v>
      </c>
      <c r="D23" s="114">
        <f>D24+D25</f>
        <v>3067.45</v>
      </c>
    </row>
    <row r="24" spans="1:4" ht="15" customHeight="1">
      <c r="A24" s="109" t="s">
        <v>57</v>
      </c>
      <c r="B24" s="106">
        <v>473</v>
      </c>
      <c r="C24" s="101" t="s">
        <v>91</v>
      </c>
      <c r="D24" s="108">
        <f>B20</f>
        <v>1870</v>
      </c>
    </row>
    <row r="25" spans="1:4" ht="15" customHeight="1">
      <c r="A25" s="109" t="s">
        <v>59</v>
      </c>
      <c r="B25" s="106">
        <v>0.2</v>
      </c>
      <c r="C25" s="101" t="s">
        <v>92</v>
      </c>
      <c r="D25" s="108">
        <f>B11-B14</f>
        <v>1197.45</v>
      </c>
    </row>
    <row r="26" spans="1:4" ht="15" customHeight="1">
      <c r="A26" s="116" t="s">
        <v>93</v>
      </c>
      <c r="B26" s="108">
        <f>B27*B28*B29*0.5</f>
        <v>21.6</v>
      </c>
      <c r="C26" s="117" t="s">
        <v>94</v>
      </c>
      <c r="D26" s="102">
        <f>'表四一般公共预算收支'!C21</f>
        <v>0</v>
      </c>
    </row>
    <row r="27" spans="1:4" ht="15" customHeight="1">
      <c r="A27" s="116" t="s">
        <v>57</v>
      </c>
      <c r="B27" s="106">
        <v>16003</v>
      </c>
      <c r="C27" s="113" t="s">
        <v>95</v>
      </c>
      <c r="D27" s="110"/>
    </row>
    <row r="28" spans="1:4" ht="15" customHeight="1">
      <c r="A28" s="116" t="s">
        <v>64</v>
      </c>
      <c r="B28" s="106">
        <v>0.09</v>
      </c>
      <c r="C28" s="118" t="s">
        <v>96</v>
      </c>
      <c r="D28" s="110">
        <v>818.6</v>
      </c>
    </row>
    <row r="29" spans="1:4" ht="15" customHeight="1">
      <c r="A29" s="116" t="s">
        <v>66</v>
      </c>
      <c r="B29" s="106">
        <v>0.03</v>
      </c>
      <c r="C29" s="113" t="s">
        <v>97</v>
      </c>
      <c r="D29" s="114">
        <f>B6+B19+B21+D19-D23+D26+D27+D28</f>
        <v>5694.1</v>
      </c>
    </row>
    <row r="30" spans="1:4" ht="13.5" customHeight="1">
      <c r="A30" s="46"/>
      <c r="B30" s="46"/>
      <c r="C30" s="46"/>
      <c r="D30" s="46"/>
    </row>
    <row r="31" spans="1:5" ht="13.5" customHeight="1">
      <c r="A31" s="46"/>
      <c r="B31" s="46"/>
      <c r="C31" s="46"/>
      <c r="D31" s="46"/>
      <c r="E31" s="119"/>
    </row>
    <row r="32" spans="1:5" ht="13.5" customHeight="1">
      <c r="A32" s="46"/>
      <c r="B32" s="46"/>
      <c r="C32" s="46"/>
      <c r="D32" s="120"/>
      <c r="E32" s="119"/>
    </row>
    <row r="33" spans="1:5" ht="13.5" customHeight="1">
      <c r="A33" s="46"/>
      <c r="B33" s="46"/>
      <c r="C33" s="46"/>
      <c r="D33" s="120"/>
      <c r="E33" s="119"/>
    </row>
    <row r="34" spans="1:4" ht="13.5" customHeight="1">
      <c r="A34" s="46"/>
      <c r="B34" s="46"/>
      <c r="C34" s="46"/>
      <c r="D34" s="120"/>
    </row>
    <row r="35" spans="1:4" ht="13.5" customHeight="1">
      <c r="A35" s="46"/>
      <c r="B35" s="46"/>
      <c r="C35" s="46"/>
      <c r="D35" s="46"/>
    </row>
    <row r="36" spans="1:4" ht="13.5" customHeight="1">
      <c r="A36" s="46"/>
      <c r="B36" s="46"/>
      <c r="C36" s="46"/>
      <c r="D36" s="46"/>
    </row>
    <row r="37" spans="1:4" ht="13.5" customHeight="1">
      <c r="A37" s="46"/>
      <c r="B37" s="46"/>
      <c r="C37" s="46"/>
      <c r="D37" s="46"/>
    </row>
    <row r="38" spans="1:4" ht="13.5" customHeight="1">
      <c r="A38" s="46"/>
      <c r="B38" s="46"/>
      <c r="C38" s="46"/>
      <c r="D38" s="46"/>
    </row>
    <row r="39" spans="1:4" ht="13.5" customHeight="1">
      <c r="A39" s="46"/>
      <c r="B39" s="46"/>
      <c r="C39" s="46"/>
      <c r="D39" s="46"/>
    </row>
    <row r="40" spans="1:4" ht="13.5" customHeight="1">
      <c r="A40" s="46"/>
      <c r="B40" s="46"/>
      <c r="C40" s="46"/>
      <c r="D40" s="46"/>
    </row>
    <row r="41" spans="1:4" ht="13.5" customHeight="1">
      <c r="A41" s="46"/>
      <c r="B41" s="46"/>
      <c r="C41" s="46"/>
      <c r="D41" s="46"/>
    </row>
    <row r="42" spans="1:4" ht="13.5" customHeight="1">
      <c r="A42" s="46"/>
      <c r="B42" s="46"/>
      <c r="C42" s="46"/>
      <c r="D42" s="46"/>
    </row>
    <row r="43" spans="1:4" ht="13.5" customHeight="1">
      <c r="A43" s="46"/>
      <c r="B43" s="46"/>
      <c r="C43" s="46"/>
      <c r="D43" s="46"/>
    </row>
    <row r="44" spans="1:4" ht="13.5" customHeight="1">
      <c r="A44" s="46"/>
      <c r="B44" s="46"/>
      <c r="C44" s="46"/>
      <c r="D44" s="46"/>
    </row>
    <row r="45" spans="1:4" ht="13.5" customHeight="1">
      <c r="A45" s="46"/>
      <c r="B45" s="46"/>
      <c r="C45" s="46"/>
      <c r="D45" s="46"/>
    </row>
    <row r="46" spans="1:4" ht="13.5" customHeight="1">
      <c r="A46" s="46"/>
      <c r="B46" s="46"/>
      <c r="C46" s="46"/>
      <c r="D46" s="46"/>
    </row>
    <row r="47" spans="1:4" ht="13.5" customHeight="1">
      <c r="A47" s="46"/>
      <c r="B47" s="46"/>
      <c r="C47" s="46"/>
      <c r="D47" s="46"/>
    </row>
    <row r="48" spans="1:4" ht="13.5" customHeight="1">
      <c r="A48" s="46"/>
      <c r="B48" s="46"/>
      <c r="C48" s="46"/>
      <c r="D48" s="46"/>
    </row>
    <row r="49" spans="1:4" ht="13.5" customHeight="1">
      <c r="A49" s="46"/>
      <c r="B49" s="46"/>
      <c r="C49" s="46"/>
      <c r="D49" s="46"/>
    </row>
    <row r="50" spans="1:4" ht="13.5" customHeight="1">
      <c r="A50" s="46"/>
      <c r="B50" s="46"/>
      <c r="C50" s="46"/>
      <c r="D50" s="46"/>
    </row>
    <row r="51" spans="1:4" ht="13.5" customHeight="1">
      <c r="A51" s="46"/>
      <c r="B51" s="46"/>
      <c r="C51" s="46"/>
      <c r="D51" s="46"/>
    </row>
    <row r="52" spans="1:4" ht="13.5" customHeight="1">
      <c r="A52" s="46"/>
      <c r="B52" s="46"/>
      <c r="C52" s="46"/>
      <c r="D52" s="46"/>
    </row>
    <row r="53" spans="1:4" ht="13.5" customHeight="1">
      <c r="A53" s="46"/>
      <c r="B53" s="46"/>
      <c r="C53" s="46"/>
      <c r="D53" s="46"/>
    </row>
    <row r="54" spans="1:4" ht="13.5" customHeight="1">
      <c r="A54" s="46"/>
      <c r="B54" s="46"/>
      <c r="C54" s="46"/>
      <c r="D54" s="46"/>
    </row>
    <row r="55" spans="1:4" ht="13.5" customHeight="1">
      <c r="A55" s="46"/>
      <c r="B55" s="46"/>
      <c r="C55" s="46"/>
      <c r="D55" s="46"/>
    </row>
    <row r="56" spans="1:4" ht="13.5" customHeight="1">
      <c r="A56" s="46"/>
      <c r="B56" s="46"/>
      <c r="C56" s="46"/>
      <c r="D56" s="46"/>
    </row>
    <row r="57" spans="1:4" ht="13.5" customHeight="1">
      <c r="A57" s="46"/>
      <c r="B57" s="46"/>
      <c r="C57" s="46"/>
      <c r="D57" s="46"/>
    </row>
    <row r="58" spans="1:4" ht="13.5" customHeight="1">
      <c r="A58" s="46"/>
      <c r="B58" s="46"/>
      <c r="C58" s="46"/>
      <c r="D58" s="46"/>
    </row>
    <row r="59" spans="1:4" ht="13.5" customHeight="1">
      <c r="A59" s="46"/>
      <c r="B59" s="46"/>
      <c r="C59" s="46"/>
      <c r="D59" s="46"/>
    </row>
    <row r="60" spans="1:4" ht="13.5" customHeight="1">
      <c r="A60" s="46"/>
      <c r="B60" s="46"/>
      <c r="C60" s="46"/>
      <c r="D60" s="46"/>
    </row>
    <row r="61" spans="1:4" ht="13.5" customHeight="1">
      <c r="A61" s="46"/>
      <c r="B61" s="46"/>
      <c r="C61" s="46"/>
      <c r="D61" s="46"/>
    </row>
    <row r="62" spans="1:4" ht="13.5" customHeight="1">
      <c r="A62" s="46"/>
      <c r="B62" s="46"/>
      <c r="C62" s="46"/>
      <c r="D62" s="46"/>
    </row>
    <row r="63" spans="1:4" ht="13.5" customHeight="1">
      <c r="A63" s="46"/>
      <c r="B63" s="46"/>
      <c r="C63" s="46"/>
      <c r="D63" s="46"/>
    </row>
    <row r="64" spans="1:4" ht="13.5" customHeight="1">
      <c r="A64" s="46"/>
      <c r="B64" s="46"/>
      <c r="C64" s="46"/>
      <c r="D64" s="46"/>
    </row>
    <row r="65" spans="1:4" ht="13.5" customHeight="1">
      <c r="A65" s="46"/>
      <c r="B65" s="46"/>
      <c r="C65" s="46"/>
      <c r="D65" s="46"/>
    </row>
    <row r="66" spans="1:4" ht="13.5" customHeight="1">
      <c r="A66" s="46"/>
      <c r="B66" s="46"/>
      <c r="C66" s="46"/>
      <c r="D66" s="46"/>
    </row>
    <row r="67" spans="1:2" ht="13.5" customHeight="1">
      <c r="A67" s="46"/>
      <c r="B67" s="46"/>
    </row>
    <row r="68" spans="1:2" ht="13.5" customHeight="1">
      <c r="A68" s="46"/>
      <c r="B68" s="46"/>
    </row>
    <row r="69" spans="1:2" ht="13.5" customHeight="1">
      <c r="A69" s="46"/>
      <c r="B69" s="46"/>
    </row>
    <row r="70" spans="1:2" ht="13.5" customHeight="1">
      <c r="A70" s="46"/>
      <c r="B70" s="46"/>
    </row>
    <row r="71" spans="1:2" ht="13.5" customHeight="1">
      <c r="A71" s="46"/>
      <c r="B71" s="46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</sheetData>
  <sheetProtection/>
  <protectedRanges>
    <protectedRange sqref="D20:D22 B12 B16:B18 D13:D18 B7 B23 D5 D26:D28" name="区域1"/>
  </protectedRanges>
  <mergeCells count="2">
    <mergeCell ref="A2:D2"/>
    <mergeCell ref="C3:D3"/>
  </mergeCells>
  <hyperlinks>
    <hyperlink ref="A1" location="目录!A1" display="表三"/>
  </hyperlinks>
  <printOptions horizontalCentered="1" verticalCentered="1"/>
  <pageMargins left="0" right="0" top="0" bottom="0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workbookViewId="0" topLeftCell="A4">
      <selection activeCell="K33" sqref="K33"/>
    </sheetView>
  </sheetViews>
  <sheetFormatPr defaultColWidth="9.00390625" defaultRowHeight="14.25"/>
  <cols>
    <col min="1" max="1" width="33.00390625" style="74" customWidth="1"/>
    <col min="2" max="2" width="10.375" style="74" customWidth="1"/>
    <col min="3" max="4" width="9.00390625" style="74" customWidth="1"/>
    <col min="5" max="5" width="25.625" style="74" customWidth="1"/>
    <col min="6" max="6" width="10.00390625" style="74" customWidth="1"/>
    <col min="7" max="16384" width="9.00390625" style="74" customWidth="1"/>
  </cols>
  <sheetData>
    <row r="1" ht="15" customHeight="1">
      <c r="A1" s="3" t="s">
        <v>98</v>
      </c>
    </row>
    <row r="2" spans="1:8" ht="30" customHeight="1">
      <c r="A2" s="151" t="s">
        <v>537</v>
      </c>
      <c r="B2" s="151"/>
      <c r="C2" s="151"/>
      <c r="D2" s="151"/>
      <c r="E2" s="151"/>
      <c r="F2" s="151"/>
      <c r="G2" s="151"/>
      <c r="H2" s="151"/>
    </row>
    <row r="3" spans="1:8" ht="19.5" customHeight="1">
      <c r="A3" s="152"/>
      <c r="B3" s="152"/>
      <c r="C3" s="152"/>
      <c r="D3" s="152"/>
      <c r="F3" s="153" t="s">
        <v>4</v>
      </c>
      <c r="G3" s="153"/>
      <c r="H3" s="153"/>
    </row>
    <row r="4" spans="1:8" ht="15.75" customHeight="1">
      <c r="A4" s="150" t="s">
        <v>5</v>
      </c>
      <c r="B4" s="150"/>
      <c r="C4" s="150"/>
      <c r="D4" s="150"/>
      <c r="E4" s="150" t="s">
        <v>6</v>
      </c>
      <c r="F4" s="150"/>
      <c r="G4" s="150"/>
      <c r="H4" s="150"/>
    </row>
    <row r="5" spans="1:8" ht="15.75" customHeight="1">
      <c r="A5" s="177" t="s">
        <v>99</v>
      </c>
      <c r="B5" s="177" t="s">
        <v>531</v>
      </c>
      <c r="C5" s="177" t="s">
        <v>533</v>
      </c>
      <c r="D5" s="178" t="s">
        <v>8</v>
      </c>
      <c r="E5" s="177" t="s">
        <v>99</v>
      </c>
      <c r="F5" s="177" t="s">
        <v>531</v>
      </c>
      <c r="G5" s="177" t="s">
        <v>533</v>
      </c>
      <c r="H5" s="178" t="s">
        <v>8</v>
      </c>
    </row>
    <row r="6" spans="1:8" ht="28.5" customHeight="1">
      <c r="A6" s="177"/>
      <c r="B6" s="177"/>
      <c r="C6" s="177"/>
      <c r="D6" s="179"/>
      <c r="E6" s="177"/>
      <c r="F6" s="177"/>
      <c r="G6" s="177"/>
      <c r="H6" s="179"/>
    </row>
    <row r="7" spans="1:8" ht="14.25">
      <c r="A7" s="75" t="s">
        <v>100</v>
      </c>
      <c r="B7" s="76">
        <f>SUM(B8:B18)</f>
        <v>9464</v>
      </c>
      <c r="C7" s="76">
        <f>SUM(C8:C18)</f>
        <v>7239.3</v>
      </c>
      <c r="D7" s="76">
        <f>(C7-B7)/B7*100</f>
        <v>-23.51</v>
      </c>
      <c r="E7" s="77" t="s">
        <v>101</v>
      </c>
      <c r="F7" s="76">
        <f>SUM(F8:F24)</f>
        <v>12094.71</v>
      </c>
      <c r="G7" s="76">
        <f>SUM(G8:G24)</f>
        <v>5242.97</v>
      </c>
      <c r="H7" s="76">
        <f aca="true" t="shared" si="0" ref="H7:H24">(G7-F7)/F7*100</f>
        <v>-56.65</v>
      </c>
    </row>
    <row r="8" spans="1:8" ht="14.25">
      <c r="A8" s="78" t="s">
        <v>102</v>
      </c>
      <c r="B8" s="79">
        <f>'表二一般公共预算收入表'!C7</f>
        <v>7961</v>
      </c>
      <c r="C8" s="79">
        <f>'表二一般公共预算收入表'!D7</f>
        <v>5500</v>
      </c>
      <c r="D8" s="80">
        <f aca="true" t="shared" si="1" ref="D8:D18">(C8-B8)/B8*100</f>
        <v>-30.91</v>
      </c>
      <c r="E8" s="81" t="s">
        <v>103</v>
      </c>
      <c r="F8" s="79">
        <f>'表五一般公共预算支出明细表'!C8</f>
        <v>2834.22</v>
      </c>
      <c r="G8" s="79">
        <f>'表五一般公共预算支出明细表'!F8</f>
        <v>2932.01</v>
      </c>
      <c r="H8" s="80">
        <f t="shared" si="0"/>
        <v>3.45</v>
      </c>
    </row>
    <row r="9" spans="1:8" ht="14.25">
      <c r="A9" s="78" t="s">
        <v>104</v>
      </c>
      <c r="B9" s="79">
        <f>'表二一般公共预算收入表'!C8</f>
        <v>0</v>
      </c>
      <c r="C9" s="79">
        <f>'表二一般公共预算收入表'!D8</f>
        <v>0</v>
      </c>
      <c r="D9" s="80" t="e">
        <f t="shared" si="1"/>
        <v>#DIV/0!</v>
      </c>
      <c r="E9" s="81" t="s">
        <v>105</v>
      </c>
      <c r="F9" s="79">
        <f>'表五一般公共预算支出明细表'!C61</f>
        <v>285.79</v>
      </c>
      <c r="G9" s="79">
        <f>'表五一般公共预算支出明细表'!F61</f>
        <v>0</v>
      </c>
      <c r="H9" s="80">
        <f t="shared" si="0"/>
        <v>-100</v>
      </c>
    </row>
    <row r="10" spans="1:8" ht="14.25">
      <c r="A10" s="78" t="s">
        <v>106</v>
      </c>
      <c r="B10" s="79">
        <f>'表二一般公共预算收入表'!C9</f>
        <v>-6</v>
      </c>
      <c r="C10" s="79">
        <f>'表二一般公共预算收入表'!D9</f>
        <v>0</v>
      </c>
      <c r="D10" s="80">
        <f t="shared" si="1"/>
        <v>-100</v>
      </c>
      <c r="E10" s="81" t="s">
        <v>107</v>
      </c>
      <c r="F10" s="79">
        <f>'表五一般公共预算支出明细表'!C64</f>
        <v>92.2</v>
      </c>
      <c r="G10" s="79">
        <f>'表五一般公共预算支出明细表'!F64</f>
        <v>152.2</v>
      </c>
      <c r="H10" s="80">
        <f t="shared" si="0"/>
        <v>65.08</v>
      </c>
    </row>
    <row r="11" spans="1:8" ht="14.25">
      <c r="A11" s="78" t="s">
        <v>108</v>
      </c>
      <c r="B11" s="79">
        <f>'表二一般公共预算收入表'!C10</f>
        <v>620</v>
      </c>
      <c r="C11" s="79">
        <f>'表二一般公共预算收入表'!D10</f>
        <v>500</v>
      </c>
      <c r="D11" s="80">
        <f t="shared" si="1"/>
        <v>-19.35</v>
      </c>
      <c r="E11" s="81" t="s">
        <v>109</v>
      </c>
      <c r="F11" s="79">
        <f>'表五一般公共预算支出明细表'!C80</f>
        <v>60</v>
      </c>
      <c r="G11" s="79">
        <f>'表五一般公共预算支出明细表'!F80</f>
        <v>0</v>
      </c>
      <c r="H11" s="80">
        <f t="shared" si="0"/>
        <v>-100</v>
      </c>
    </row>
    <row r="12" spans="1:8" ht="14.25">
      <c r="A12" s="78" t="s">
        <v>110</v>
      </c>
      <c r="B12" s="79">
        <f>'表二一般公共预算收入表'!C11</f>
        <v>31</v>
      </c>
      <c r="C12" s="79">
        <f>'表二一般公共预算收入表'!D11</f>
        <v>9</v>
      </c>
      <c r="D12" s="80">
        <f t="shared" si="1"/>
        <v>-70.97</v>
      </c>
      <c r="E12" s="81" t="s">
        <v>111</v>
      </c>
      <c r="F12" s="79">
        <f>'表五一般公共预算支出明细表'!C87</f>
        <v>621.05</v>
      </c>
      <c r="G12" s="79">
        <f>'表五一般公共预算支出明细表'!F87</f>
        <v>100</v>
      </c>
      <c r="H12" s="80">
        <f t="shared" si="0"/>
        <v>-83.9</v>
      </c>
    </row>
    <row r="13" spans="1:8" ht="14.25">
      <c r="A13" s="78" t="s">
        <v>112</v>
      </c>
      <c r="B13" s="79">
        <f>'表二一般公共预算收入表'!C12</f>
        <v>4</v>
      </c>
      <c r="C13" s="79">
        <f>'表二一般公共预算收入表'!D12</f>
        <v>0.3</v>
      </c>
      <c r="D13" s="80">
        <f t="shared" si="1"/>
        <v>-92.5</v>
      </c>
      <c r="E13" s="81" t="s">
        <v>113</v>
      </c>
      <c r="F13" s="79">
        <f>'表五一般公共预算支出明细表'!C106</f>
        <v>231.93</v>
      </c>
      <c r="G13" s="79">
        <f>'表五一般公共预算支出明细表'!F106</f>
        <v>196.77</v>
      </c>
      <c r="H13" s="80">
        <f t="shared" si="0"/>
        <v>-15.16</v>
      </c>
    </row>
    <row r="14" spans="1:8" ht="14.25">
      <c r="A14" s="78" t="s">
        <v>114</v>
      </c>
      <c r="B14" s="79">
        <f>'表二一般公共预算收入表'!C13</f>
        <v>99</v>
      </c>
      <c r="C14" s="79">
        <f>'表二一般公共预算收入表'!D13</f>
        <v>120</v>
      </c>
      <c r="D14" s="80">
        <f t="shared" si="1"/>
        <v>21.21</v>
      </c>
      <c r="E14" s="81" t="s">
        <v>115</v>
      </c>
      <c r="F14" s="79">
        <f>'表五一般公共预算支出明细表'!C153</f>
        <v>148.29</v>
      </c>
      <c r="G14" s="79">
        <f>'表五一般公共预算支出明细表'!F153</f>
        <v>81.53</v>
      </c>
      <c r="H14" s="80">
        <f t="shared" si="0"/>
        <v>-45.02</v>
      </c>
    </row>
    <row r="15" spans="1:8" ht="14.25">
      <c r="A15" s="78" t="s">
        <v>116</v>
      </c>
      <c r="B15" s="79">
        <f>'表二一般公共预算收入表'!C14</f>
        <v>90</v>
      </c>
      <c r="C15" s="79">
        <f>'表二一般公共预算收入表'!D14</f>
        <v>120</v>
      </c>
      <c r="D15" s="80">
        <f t="shared" si="1"/>
        <v>33.33</v>
      </c>
      <c r="E15" s="81" t="s">
        <v>117</v>
      </c>
      <c r="F15" s="79">
        <f>'表五一般公共预算支出明细表'!C190</f>
        <v>0</v>
      </c>
      <c r="G15" s="79">
        <f>'表五一般公共预算支出明细表'!F190</f>
        <v>0</v>
      </c>
      <c r="H15" s="80" t="e">
        <f t="shared" si="0"/>
        <v>#DIV/0!</v>
      </c>
    </row>
    <row r="16" spans="1:8" ht="14.25">
      <c r="A16" s="78" t="s">
        <v>118</v>
      </c>
      <c r="B16" s="79">
        <f>'表二一般公共预算收入表'!C15</f>
        <v>384</v>
      </c>
      <c r="C16" s="79">
        <f>'表二一般公共预算收入表'!D15</f>
        <v>550</v>
      </c>
      <c r="D16" s="80">
        <f t="shared" si="1"/>
        <v>43.23</v>
      </c>
      <c r="E16" s="81" t="s">
        <v>119</v>
      </c>
      <c r="F16" s="79">
        <f>'表五一般公共预算支出明细表'!C217</f>
        <v>2241.27</v>
      </c>
      <c r="G16" s="79">
        <f>'表五一般公共预算支出明细表'!F217</f>
        <v>1108.2</v>
      </c>
      <c r="H16" s="80">
        <f t="shared" si="0"/>
        <v>-50.55</v>
      </c>
    </row>
    <row r="17" spans="1:8" ht="14.25">
      <c r="A17" s="78" t="s">
        <v>120</v>
      </c>
      <c r="B17" s="79">
        <f>'表二一般公共预算收入表'!C16</f>
        <v>207</v>
      </c>
      <c r="C17" s="79">
        <f>'表二一般公共预算收入表'!D16</f>
        <v>140</v>
      </c>
      <c r="D17" s="80">
        <f t="shared" si="1"/>
        <v>-32.37</v>
      </c>
      <c r="E17" s="81" t="s">
        <v>121</v>
      </c>
      <c r="F17" s="79">
        <f>'表五一般公共预算支出明细表'!C233</f>
        <v>4842.07</v>
      </c>
      <c r="G17" s="79">
        <f>'表五一般公共预算支出明细表'!F233</f>
        <v>391.65</v>
      </c>
      <c r="H17" s="80">
        <f t="shared" si="0"/>
        <v>-91.91</v>
      </c>
    </row>
    <row r="18" spans="1:8" ht="14.25">
      <c r="A18" s="78" t="s">
        <v>122</v>
      </c>
      <c r="B18" s="79">
        <f>'表二一般公共预算收入表'!C17</f>
        <v>74</v>
      </c>
      <c r="C18" s="79">
        <f>'表二一般公共预算收入表'!D17</f>
        <v>300</v>
      </c>
      <c r="D18" s="80">
        <f t="shared" si="1"/>
        <v>305.41</v>
      </c>
      <c r="E18" s="81" t="s">
        <v>123</v>
      </c>
      <c r="F18" s="79">
        <f>'表五一般公共预算支出明细表'!C292</f>
        <v>330</v>
      </c>
      <c r="G18" s="79">
        <f>'表五一般公共预算支出明细表'!F292</f>
        <v>80</v>
      </c>
      <c r="H18" s="80">
        <f t="shared" si="0"/>
        <v>-75.76</v>
      </c>
    </row>
    <row r="19" spans="1:8" ht="14.25">
      <c r="A19" s="82" t="s">
        <v>124</v>
      </c>
      <c r="B19" s="76">
        <f>SUM(B20:B21)</f>
        <v>7295.41</v>
      </c>
      <c r="C19" s="76">
        <f>SUM(C20:C21)</f>
        <v>703.65</v>
      </c>
      <c r="D19" s="76">
        <f aca="true" t="shared" si="2" ref="D19:D41">(C19-B19)/B19*100</f>
        <v>-90.35</v>
      </c>
      <c r="E19" s="81" t="s">
        <v>125</v>
      </c>
      <c r="F19" s="79">
        <f>'表五一般公共预算支出明细表'!C299</f>
        <v>214.5</v>
      </c>
      <c r="G19" s="79">
        <f>'表五一般公共预算支出明细表'!F299</f>
        <v>45</v>
      </c>
      <c r="H19" s="80">
        <f t="shared" si="0"/>
        <v>-79.02</v>
      </c>
    </row>
    <row r="20" spans="1:8" ht="14.25">
      <c r="A20" s="83" t="s">
        <v>126</v>
      </c>
      <c r="B20" s="84">
        <v>1667</v>
      </c>
      <c r="C20" s="79">
        <f>'表三一般公共预算可用资金表'!B19+'表三一般公共预算可用资金表'!B21+'表三一般公共预算可用资金表'!D19</f>
        <v>703.65</v>
      </c>
      <c r="D20" s="80">
        <f t="shared" si="2"/>
        <v>-57.79</v>
      </c>
      <c r="E20" s="81" t="s">
        <v>127</v>
      </c>
      <c r="F20" s="79">
        <f>'表五一般公共预算支出明细表'!C306</f>
        <v>0</v>
      </c>
      <c r="G20" s="79">
        <f>'表五一般公共预算支出明细表'!F306</f>
        <v>0</v>
      </c>
      <c r="H20" s="80" t="e">
        <f t="shared" si="0"/>
        <v>#DIV/0!</v>
      </c>
    </row>
    <row r="21" spans="1:8" ht="14.25">
      <c r="A21" s="83" t="s">
        <v>128</v>
      </c>
      <c r="B21" s="79">
        <f>SUM(B22:B38)</f>
        <v>5628.41</v>
      </c>
      <c r="C21" s="79">
        <f>SUM(C22:C38)</f>
        <v>0</v>
      </c>
      <c r="D21" s="80">
        <f t="shared" si="2"/>
        <v>-100</v>
      </c>
      <c r="E21" s="81" t="s">
        <v>129</v>
      </c>
      <c r="F21" s="79">
        <f>'表五一般公共预算支出明细表'!C310</f>
        <v>220.2</v>
      </c>
      <c r="G21" s="79">
        <f>'表五一般公共预算支出明细表'!F310</f>
        <v>0</v>
      </c>
      <c r="H21" s="80">
        <f t="shared" si="0"/>
        <v>-100</v>
      </c>
    </row>
    <row r="22" spans="1:8" ht="14.25">
      <c r="A22" s="83" t="s">
        <v>130</v>
      </c>
      <c r="B22" s="84">
        <v>24.34</v>
      </c>
      <c r="C22" s="84"/>
      <c r="D22" s="80">
        <f t="shared" si="2"/>
        <v>-100</v>
      </c>
      <c r="E22" s="81" t="s">
        <v>131</v>
      </c>
      <c r="F22" s="80">
        <f>'表五一般公共预算支出明细表'!B319</f>
        <v>-13.79</v>
      </c>
      <c r="G22" s="80">
        <f>'表五一般公共预算支出明细表'!F319</f>
        <v>155.61</v>
      </c>
      <c r="H22" s="80">
        <f t="shared" si="0"/>
        <v>-1228.43</v>
      </c>
    </row>
    <row r="23" spans="1:8" ht="14.25">
      <c r="A23" s="83" t="s">
        <v>132</v>
      </c>
      <c r="B23" s="84">
        <v>5.79</v>
      </c>
      <c r="C23" s="84"/>
      <c r="D23" s="80">
        <f t="shared" si="2"/>
        <v>-100</v>
      </c>
      <c r="E23" s="81" t="s">
        <v>133</v>
      </c>
      <c r="F23" s="80">
        <f>'表五一般公共预算支出明细表'!B330</f>
        <v>-13.02</v>
      </c>
      <c r="G23" s="80">
        <f>'表五一般公共预算支出明细表'!F330</f>
        <v>0</v>
      </c>
      <c r="H23" s="80">
        <f t="shared" si="0"/>
        <v>-100</v>
      </c>
    </row>
    <row r="24" spans="1:8" ht="14.25">
      <c r="A24" s="83" t="s">
        <v>134</v>
      </c>
      <c r="B24" s="84"/>
      <c r="C24" s="84"/>
      <c r="D24" s="80" t="e">
        <f t="shared" si="2"/>
        <v>#DIV/0!</v>
      </c>
      <c r="E24" s="85" t="s">
        <v>135</v>
      </c>
      <c r="F24" s="80">
        <f>'表五一般公共预算支出明细表'!C352</f>
        <v>0</v>
      </c>
      <c r="G24" s="80">
        <f>'表五一般公共预算支出明细表'!F352</f>
        <v>0</v>
      </c>
      <c r="H24" s="80" t="e">
        <f t="shared" si="0"/>
        <v>#DIV/0!</v>
      </c>
    </row>
    <row r="25" spans="1:8" ht="14.25">
      <c r="A25" s="83" t="s">
        <v>136</v>
      </c>
      <c r="B25" s="84">
        <v>60</v>
      </c>
      <c r="C25" s="84"/>
      <c r="D25" s="80">
        <f t="shared" si="2"/>
        <v>-100</v>
      </c>
      <c r="E25" s="85"/>
      <c r="F25" s="86"/>
      <c r="G25" s="86"/>
      <c r="H25" s="86"/>
    </row>
    <row r="26" spans="1:8" ht="14.25">
      <c r="A26" s="83" t="s">
        <v>137</v>
      </c>
      <c r="B26" s="84">
        <v>396.05</v>
      </c>
      <c r="C26" s="84"/>
      <c r="D26" s="80">
        <f t="shared" si="2"/>
        <v>-100</v>
      </c>
      <c r="E26" s="85"/>
      <c r="F26" s="86"/>
      <c r="G26" s="86"/>
      <c r="H26" s="86"/>
    </row>
    <row r="27" spans="1:8" ht="14.25">
      <c r="A27" s="83" t="s">
        <v>138</v>
      </c>
      <c r="B27" s="84">
        <v>73.18</v>
      </c>
      <c r="C27" s="84"/>
      <c r="D27" s="80">
        <f t="shared" si="2"/>
        <v>-100</v>
      </c>
      <c r="E27" s="85"/>
      <c r="F27" s="86"/>
      <c r="G27" s="86"/>
      <c r="H27" s="86"/>
    </row>
    <row r="28" spans="1:8" ht="14.25">
      <c r="A28" s="83" t="s">
        <v>139</v>
      </c>
      <c r="B28" s="84">
        <v>12.1</v>
      </c>
      <c r="C28" s="84"/>
      <c r="D28" s="80">
        <f t="shared" si="2"/>
        <v>-100</v>
      </c>
      <c r="E28" s="85"/>
      <c r="F28" s="86"/>
      <c r="G28" s="86"/>
      <c r="H28" s="86"/>
    </row>
    <row r="29" spans="1:8" ht="14.25">
      <c r="A29" s="83" t="s">
        <v>140</v>
      </c>
      <c r="B29" s="84"/>
      <c r="C29" s="84"/>
      <c r="D29" s="80" t="e">
        <f t="shared" si="2"/>
        <v>#DIV/0!</v>
      </c>
      <c r="E29" s="85"/>
      <c r="F29" s="86"/>
      <c r="G29" s="86"/>
      <c r="H29" s="86"/>
    </row>
    <row r="30" spans="1:8" ht="14.25">
      <c r="A30" s="83" t="s">
        <v>141</v>
      </c>
      <c r="B30" s="84">
        <v>268.33</v>
      </c>
      <c r="C30" s="84"/>
      <c r="D30" s="80">
        <f t="shared" si="2"/>
        <v>-100</v>
      </c>
      <c r="E30" s="85"/>
      <c r="F30" s="86"/>
      <c r="G30" s="86"/>
      <c r="H30" s="86"/>
    </row>
    <row r="31" spans="1:8" ht="14.25">
      <c r="A31" s="83" t="s">
        <v>142</v>
      </c>
      <c r="B31" s="84">
        <v>4225.4</v>
      </c>
      <c r="C31" s="84"/>
      <c r="D31" s="80">
        <f t="shared" si="2"/>
        <v>-100</v>
      </c>
      <c r="E31" s="85"/>
      <c r="F31" s="86"/>
      <c r="G31" s="86"/>
      <c r="H31" s="86"/>
    </row>
    <row r="32" spans="1:8" ht="14.25">
      <c r="A32" s="83" t="s">
        <v>143</v>
      </c>
      <c r="B32" s="84">
        <v>330</v>
      </c>
      <c r="C32" s="84"/>
      <c r="D32" s="80">
        <f t="shared" si="2"/>
        <v>-100</v>
      </c>
      <c r="E32" s="87" t="s">
        <v>144</v>
      </c>
      <c r="F32" s="76">
        <f>SUM(F33:F34)</f>
        <v>3846.1</v>
      </c>
      <c r="G32" s="76">
        <f>SUM(G33:G34)</f>
        <v>3067.45</v>
      </c>
      <c r="H32" s="76">
        <f>(G32-F32)/F32*100</f>
        <v>-20.25</v>
      </c>
    </row>
    <row r="33" spans="1:8" ht="14.25">
      <c r="A33" s="83" t="s">
        <v>145</v>
      </c>
      <c r="B33" s="84"/>
      <c r="C33" s="84"/>
      <c r="D33" s="80" t="e">
        <f t="shared" si="2"/>
        <v>#DIV/0!</v>
      </c>
      <c r="E33" s="81" t="s">
        <v>146</v>
      </c>
      <c r="F33" s="84">
        <v>1870</v>
      </c>
      <c r="G33" s="79">
        <f>'表三一般公共预算可用资金表'!D24</f>
        <v>1870</v>
      </c>
      <c r="H33" s="80">
        <f>(G33-F33)/F33*100</f>
        <v>0</v>
      </c>
    </row>
    <row r="34" spans="1:8" ht="14.25">
      <c r="A34" s="83" t="s">
        <v>147</v>
      </c>
      <c r="B34" s="88"/>
      <c r="C34" s="84"/>
      <c r="D34" s="80" t="e">
        <f t="shared" si="2"/>
        <v>#DIV/0!</v>
      </c>
      <c r="E34" s="81" t="s">
        <v>148</v>
      </c>
      <c r="F34" s="84">
        <v>1976.1</v>
      </c>
      <c r="G34" s="79">
        <f>'表三一般公共预算可用资金表'!D25</f>
        <v>1197.45</v>
      </c>
      <c r="H34" s="80">
        <f>(G34-F34)/F34*100</f>
        <v>-39.4</v>
      </c>
    </row>
    <row r="35" spans="1:8" ht="14.25">
      <c r="A35" s="83" t="s">
        <v>149</v>
      </c>
      <c r="B35" s="88">
        <v>220.2</v>
      </c>
      <c r="C35" s="84"/>
      <c r="D35" s="80">
        <f t="shared" si="2"/>
        <v>-100</v>
      </c>
      <c r="E35" s="81"/>
      <c r="F35" s="88"/>
      <c r="G35" s="84"/>
      <c r="H35" s="86"/>
    </row>
    <row r="36" spans="1:8" ht="14.25">
      <c r="A36" s="83" t="s">
        <v>150</v>
      </c>
      <c r="B36" s="89"/>
      <c r="C36" s="86"/>
      <c r="D36" s="80" t="e">
        <f t="shared" si="2"/>
        <v>#DIV/0!</v>
      </c>
      <c r="E36" s="81"/>
      <c r="F36" s="89"/>
      <c r="G36" s="89"/>
      <c r="H36" s="89"/>
    </row>
    <row r="37" spans="1:8" ht="14.25">
      <c r="A37" s="83" t="s">
        <v>151</v>
      </c>
      <c r="B37" s="89">
        <v>13.02</v>
      </c>
      <c r="C37" s="86"/>
      <c r="D37" s="80">
        <f t="shared" si="2"/>
        <v>-100</v>
      </c>
      <c r="E37" s="81"/>
      <c r="F37" s="89"/>
      <c r="G37" s="89"/>
      <c r="H37" s="89"/>
    </row>
    <row r="38" spans="1:8" ht="14.25">
      <c r="A38" s="83" t="s">
        <v>152</v>
      </c>
      <c r="B38" s="89"/>
      <c r="C38" s="89"/>
      <c r="D38" s="80" t="e">
        <f t="shared" si="2"/>
        <v>#DIV/0!</v>
      </c>
      <c r="E38" s="81"/>
      <c r="F38" s="89"/>
      <c r="G38" s="89"/>
      <c r="H38" s="89"/>
    </row>
    <row r="39" spans="1:8" ht="14.25">
      <c r="A39" s="90" t="s">
        <v>153</v>
      </c>
      <c r="B39" s="91">
        <f>'表三一般公共预算可用资金表'!D27</f>
        <v>0</v>
      </c>
      <c r="C39" s="91">
        <f>'表三一般公共预算可用资金表'!D27</f>
        <v>0</v>
      </c>
      <c r="D39" s="92" t="e">
        <f t="shared" si="2"/>
        <v>#DIV/0!</v>
      </c>
      <c r="E39" s="81"/>
      <c r="F39" s="89"/>
      <c r="G39" s="89"/>
      <c r="H39" s="89"/>
    </row>
    <row r="40" spans="1:8" ht="14.25">
      <c r="A40" s="90" t="s">
        <v>154</v>
      </c>
      <c r="B40" s="93">
        <v>0</v>
      </c>
      <c r="C40" s="91">
        <f>'表三一般公共预算可用资金表'!D28</f>
        <v>818.6</v>
      </c>
      <c r="D40" s="92" t="e">
        <f t="shared" si="2"/>
        <v>#DIV/0!</v>
      </c>
      <c r="E40" s="87" t="s">
        <v>155</v>
      </c>
      <c r="F40" s="76">
        <f>B41-F7-F32</f>
        <v>818.6</v>
      </c>
      <c r="G40" s="76">
        <f>C41-G7-G32</f>
        <v>451.13</v>
      </c>
      <c r="H40" s="76">
        <f>(G40-F40)/F40*100</f>
        <v>-44.89</v>
      </c>
    </row>
    <row r="41" spans="1:8" ht="14.25">
      <c r="A41" s="94" t="s">
        <v>19</v>
      </c>
      <c r="B41" s="76">
        <f>B7+B19+B39+B40</f>
        <v>16759.41</v>
      </c>
      <c r="C41" s="76">
        <f>C7+C19+C39+C40</f>
        <v>8761.55</v>
      </c>
      <c r="D41" s="76">
        <f t="shared" si="2"/>
        <v>-47.72</v>
      </c>
      <c r="E41" s="95" t="s">
        <v>20</v>
      </c>
      <c r="F41" s="76">
        <f>F7+F32+F40</f>
        <v>16759.41</v>
      </c>
      <c r="G41" s="76">
        <f>G7+G32+G40</f>
        <v>8761.55</v>
      </c>
      <c r="H41" s="76">
        <f>(G41-F41)/F41*100</f>
        <v>-47.72</v>
      </c>
    </row>
  </sheetData>
  <sheetProtection/>
  <protectedRanges>
    <protectedRange sqref="B8:C18 F33:F35 B39:C40 C21 B34:C35 B20:B21" name="区域1"/>
    <protectedRange sqref="C22:C33" name="区域1_1"/>
    <protectedRange sqref="B22:B33" name="区域1_2"/>
    <protectedRange sqref="F20:F21" name="区域1_3"/>
    <protectedRange sqref="F8:F19" name="区域1_2_1"/>
    <protectedRange sqref="G20:G21" name="区域1_4"/>
    <protectedRange sqref="G20:G21" name="区域1_5"/>
    <protectedRange sqref="G8:G19" name="区域1_1_1"/>
  </protectedRanges>
  <mergeCells count="13">
    <mergeCell ref="E5:E6"/>
    <mergeCell ref="F5:F6"/>
    <mergeCell ref="G5:G6"/>
    <mergeCell ref="H5:H6"/>
    <mergeCell ref="A5:A6"/>
    <mergeCell ref="B5:B6"/>
    <mergeCell ref="C5:C6"/>
    <mergeCell ref="D5:D6"/>
    <mergeCell ref="A2:H2"/>
    <mergeCell ref="A3:D3"/>
    <mergeCell ref="F3:H3"/>
    <mergeCell ref="A4:D4"/>
    <mergeCell ref="E4:H4"/>
  </mergeCells>
  <hyperlinks>
    <hyperlink ref="A1" location="目录!A1" display="表四"/>
  </hyperlinks>
  <printOptions horizontalCentered="1" verticalCentered="1"/>
  <pageMargins left="0" right="0" top="0" bottom="0" header="0.51" footer="0.51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53"/>
  <sheetViews>
    <sheetView workbookViewId="0" topLeftCell="A1">
      <selection activeCell="P144" sqref="P144"/>
    </sheetView>
  </sheetViews>
  <sheetFormatPr defaultColWidth="9.00390625" defaultRowHeight="14.25" outlineLevelRow="1" outlineLevelCol="1"/>
  <cols>
    <col min="1" max="1" width="32.375" style="2" customWidth="1"/>
    <col min="2" max="2" width="9.875" style="2" customWidth="1"/>
    <col min="3" max="3" width="9.25390625" style="2" customWidth="1"/>
    <col min="4" max="5" width="9.25390625" style="2" customWidth="1" outlineLevel="1"/>
    <col min="6" max="6" width="9.00390625" style="2" customWidth="1"/>
    <col min="7" max="8" width="9.00390625" style="2" customWidth="1" outlineLevel="1"/>
    <col min="9" max="9" width="9.00390625" style="2" customWidth="1"/>
    <col min="10" max="10" width="10.875" style="2" customWidth="1" outlineLevel="1"/>
    <col min="11" max="11" width="9.00390625" style="2" customWidth="1" outlineLevel="1"/>
    <col min="12" max="12" width="9.50390625" style="2" customWidth="1" outlineLevel="1"/>
    <col min="13" max="16384" width="9.00390625" style="2" customWidth="1"/>
  </cols>
  <sheetData>
    <row r="1" spans="1:5" ht="15" customHeight="1">
      <c r="A1" s="44" t="s">
        <v>156</v>
      </c>
      <c r="B1" s="44"/>
      <c r="C1" s="45"/>
      <c r="D1" s="45"/>
      <c r="E1" s="45"/>
    </row>
    <row r="2" spans="1:12" ht="30" customHeight="1">
      <c r="A2" s="180" t="s">
        <v>538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19.5" customHeight="1">
      <c r="A3" s="46" t="s">
        <v>157</v>
      </c>
      <c r="B3" s="46"/>
      <c r="C3" s="45"/>
      <c r="D3" s="45"/>
      <c r="E3" s="47"/>
      <c r="G3" s="47"/>
      <c r="J3" s="181" t="s">
        <v>4</v>
      </c>
      <c r="K3" s="181"/>
      <c r="L3" s="181"/>
    </row>
    <row r="4" spans="1:12" ht="15" customHeight="1">
      <c r="A4" s="188" t="s">
        <v>158</v>
      </c>
      <c r="B4" s="189" t="s">
        <v>159</v>
      </c>
      <c r="C4" s="182" t="s">
        <v>531</v>
      </c>
      <c r="D4" s="183"/>
      <c r="E4" s="184"/>
      <c r="F4" s="185" t="s">
        <v>533</v>
      </c>
      <c r="G4" s="186"/>
      <c r="H4" s="187"/>
      <c r="I4" s="185" t="s">
        <v>539</v>
      </c>
      <c r="J4" s="186"/>
      <c r="K4" s="186"/>
      <c r="L4" s="187"/>
    </row>
    <row r="5" spans="1:12" ht="15" customHeight="1">
      <c r="A5" s="188"/>
      <c r="B5" s="190"/>
      <c r="C5" s="189" t="s">
        <v>160</v>
      </c>
      <c r="D5" s="188" t="s">
        <v>161</v>
      </c>
      <c r="E5" s="188" t="s">
        <v>162</v>
      </c>
      <c r="F5" s="188" t="s">
        <v>160</v>
      </c>
      <c r="G5" s="188" t="s">
        <v>161</v>
      </c>
      <c r="H5" s="188" t="s">
        <v>162</v>
      </c>
      <c r="I5" s="188" t="s">
        <v>160</v>
      </c>
      <c r="J5" s="192" t="s">
        <v>154</v>
      </c>
      <c r="K5" s="192" t="s">
        <v>163</v>
      </c>
      <c r="L5" s="192" t="s">
        <v>164</v>
      </c>
    </row>
    <row r="6" spans="1:18" ht="15" customHeight="1">
      <c r="A6" s="188"/>
      <c r="B6" s="191"/>
      <c r="C6" s="191"/>
      <c r="D6" s="188"/>
      <c r="E6" s="188"/>
      <c r="F6" s="188"/>
      <c r="G6" s="188"/>
      <c r="H6" s="188"/>
      <c r="I6" s="188"/>
      <c r="J6" s="192"/>
      <c r="K6" s="192"/>
      <c r="L6" s="192"/>
      <c r="R6" s="2" t="s">
        <v>165</v>
      </c>
    </row>
    <row r="7" spans="1:12" ht="15" customHeight="1">
      <c r="A7" s="48" t="s">
        <v>166</v>
      </c>
      <c r="B7" s="49">
        <f>F7-C7</f>
        <v>-7060.97</v>
      </c>
      <c r="C7" s="50">
        <f>C8+C61+C64+C80+C87+C106+C153+C190+C217+C233+C292+C299+C306+C310+C319+C330+C352</f>
        <v>12303.94</v>
      </c>
      <c r="D7" s="51">
        <f aca="true" t="shared" si="0" ref="D7:L7">D8+D61+D64+D80+D87+D106+D153+D190+D217+D233+D292+D299+D306+D310+D319+D352</f>
        <v>2225.98</v>
      </c>
      <c r="E7" s="51">
        <f t="shared" si="0"/>
        <v>10064.94</v>
      </c>
      <c r="F7" s="50">
        <f>F8+F61+F64+F80+F87+F106+F153+F190+F217+F233+F292+F299+F306+F310+F319+F330+F352</f>
        <v>5242.97</v>
      </c>
      <c r="G7" s="51">
        <f t="shared" si="0"/>
        <v>2366.79</v>
      </c>
      <c r="H7" s="51">
        <f t="shared" si="0"/>
        <v>2876.18</v>
      </c>
      <c r="I7" s="50">
        <f>I8+I61+I64+I80+I87+I106+I153+I190+I217+I233+I292+I299+I306+I310+I319+I330+I352</f>
        <v>5243.1</v>
      </c>
      <c r="J7" s="51">
        <f t="shared" si="0"/>
        <v>0</v>
      </c>
      <c r="K7" s="51">
        <f t="shared" si="0"/>
        <v>5243.1</v>
      </c>
      <c r="L7" s="51">
        <f t="shared" si="0"/>
        <v>0</v>
      </c>
    </row>
    <row r="8" spans="1:12" ht="15" customHeight="1">
      <c r="A8" s="48" t="s">
        <v>167</v>
      </c>
      <c r="B8" s="49">
        <f aca="true" t="shared" si="1" ref="B8:B72">F8-C8</f>
        <v>97.79</v>
      </c>
      <c r="C8" s="50">
        <f aca="true" t="shared" si="2" ref="C8:L8">C9+C14+C18+C23+C30+C34+C36+C39+C42+C45+C48+C51+C54+C57+C59</f>
        <v>2834.22</v>
      </c>
      <c r="D8" s="52">
        <f t="shared" si="2"/>
        <v>2225.98</v>
      </c>
      <c r="E8" s="52">
        <f t="shared" si="2"/>
        <v>608.24</v>
      </c>
      <c r="F8" s="50">
        <f t="shared" si="2"/>
        <v>2932.01</v>
      </c>
      <c r="G8" s="52">
        <f t="shared" si="2"/>
        <v>2204.61</v>
      </c>
      <c r="H8" s="52">
        <f t="shared" si="2"/>
        <v>727.4</v>
      </c>
      <c r="I8" s="50">
        <f t="shared" si="2"/>
        <v>2932.1</v>
      </c>
      <c r="J8" s="52">
        <f t="shared" si="2"/>
        <v>0</v>
      </c>
      <c r="K8" s="52">
        <f t="shared" si="2"/>
        <v>2932.1</v>
      </c>
      <c r="L8" s="52">
        <f t="shared" si="2"/>
        <v>0</v>
      </c>
    </row>
    <row r="9" spans="1:12" s="42" customFormat="1" ht="15" customHeight="1" outlineLevel="1">
      <c r="A9" s="53" t="s">
        <v>168</v>
      </c>
      <c r="B9" s="49">
        <f t="shared" si="1"/>
        <v>-5.17</v>
      </c>
      <c r="C9" s="50">
        <f aca="true" t="shared" si="3" ref="C9:L9">SUM(C10:C13)</f>
        <v>5.17</v>
      </c>
      <c r="D9" s="54">
        <f t="shared" si="3"/>
        <v>0</v>
      </c>
      <c r="E9" s="54">
        <f t="shared" si="3"/>
        <v>5.17</v>
      </c>
      <c r="F9" s="50">
        <f t="shared" si="3"/>
        <v>0</v>
      </c>
      <c r="G9" s="54">
        <f t="shared" si="3"/>
        <v>0</v>
      </c>
      <c r="H9" s="54">
        <f t="shared" si="3"/>
        <v>0</v>
      </c>
      <c r="I9" s="50">
        <f t="shared" si="3"/>
        <v>0</v>
      </c>
      <c r="J9" s="54">
        <f t="shared" si="3"/>
        <v>0</v>
      </c>
      <c r="K9" s="54">
        <f t="shared" si="3"/>
        <v>0</v>
      </c>
      <c r="L9" s="54">
        <f t="shared" si="3"/>
        <v>0</v>
      </c>
    </row>
    <row r="10" spans="1:12" ht="15" customHeight="1" outlineLevel="1">
      <c r="A10" s="55" t="s">
        <v>169</v>
      </c>
      <c r="B10" s="49">
        <f t="shared" si="1"/>
        <v>0</v>
      </c>
      <c r="C10" s="50">
        <f>SUM(D10:E10)</f>
        <v>0</v>
      </c>
      <c r="D10" s="56"/>
      <c r="E10" s="56"/>
      <c r="F10" s="50">
        <f>SUM(G10:H10)</f>
        <v>0</v>
      </c>
      <c r="G10" s="56"/>
      <c r="H10" s="56"/>
      <c r="I10" s="50">
        <f>SUM(J10:K10)</f>
        <v>0</v>
      </c>
      <c r="J10" s="57"/>
      <c r="K10" s="57"/>
      <c r="L10" s="57"/>
    </row>
    <row r="11" spans="1:12" ht="15" customHeight="1" outlineLevel="1">
      <c r="A11" s="55" t="s">
        <v>170</v>
      </c>
      <c r="B11" s="49">
        <f t="shared" si="1"/>
        <v>0</v>
      </c>
      <c r="C11" s="50">
        <f>SUM(D11:E11)</f>
        <v>0</v>
      </c>
      <c r="D11" s="56"/>
      <c r="E11" s="56"/>
      <c r="F11" s="50">
        <f>SUM(G11:H11)</f>
        <v>0</v>
      </c>
      <c r="G11" s="56"/>
      <c r="H11" s="56"/>
      <c r="I11" s="50">
        <f>SUM(J11:K11)</f>
        <v>0</v>
      </c>
      <c r="J11" s="57"/>
      <c r="K11" s="57"/>
      <c r="L11" s="57"/>
    </row>
    <row r="12" spans="1:12" ht="15" customHeight="1" outlineLevel="1">
      <c r="A12" s="55" t="s">
        <v>171</v>
      </c>
      <c r="B12" s="49">
        <f t="shared" si="1"/>
        <v>-5.17</v>
      </c>
      <c r="C12" s="50">
        <f>SUM(D12:E12)</f>
        <v>5.17</v>
      </c>
      <c r="D12" s="56"/>
      <c r="E12" s="56">
        <v>5.17</v>
      </c>
      <c r="F12" s="50">
        <f>SUM(G12:H12)</f>
        <v>0</v>
      </c>
      <c r="G12" s="56"/>
      <c r="H12" s="56"/>
      <c r="I12" s="50">
        <f>SUM(J12:K12)</f>
        <v>0</v>
      </c>
      <c r="J12" s="57"/>
      <c r="K12" s="57"/>
      <c r="L12" s="57"/>
    </row>
    <row r="13" spans="1:12" s="42" customFormat="1" ht="15" customHeight="1" outlineLevel="1">
      <c r="A13" s="55" t="s">
        <v>172</v>
      </c>
      <c r="B13" s="49">
        <f t="shared" si="1"/>
        <v>0</v>
      </c>
      <c r="C13" s="50">
        <f>SUM(D13:E13)</f>
        <v>0</v>
      </c>
      <c r="D13" s="56"/>
      <c r="E13" s="56"/>
      <c r="F13" s="50">
        <f>SUM(G13:H13)</f>
        <v>0</v>
      </c>
      <c r="G13" s="56"/>
      <c r="H13" s="56"/>
      <c r="I13" s="50">
        <f>SUM(J13:K13)</f>
        <v>0</v>
      </c>
      <c r="J13" s="57"/>
      <c r="K13" s="57"/>
      <c r="L13" s="57"/>
    </row>
    <row r="14" spans="1:12" ht="15" customHeight="1" outlineLevel="1">
      <c r="A14" s="53" t="s">
        <v>173</v>
      </c>
      <c r="B14" s="49">
        <f t="shared" si="1"/>
        <v>0</v>
      </c>
      <c r="C14" s="50">
        <f aca="true" t="shared" si="4" ref="C14:L14">SUM(C15:C17)</f>
        <v>0</v>
      </c>
      <c r="D14" s="54">
        <f t="shared" si="4"/>
        <v>0</v>
      </c>
      <c r="E14" s="54">
        <f t="shared" si="4"/>
        <v>0</v>
      </c>
      <c r="F14" s="50">
        <f t="shared" si="4"/>
        <v>0</v>
      </c>
      <c r="G14" s="54">
        <f t="shared" si="4"/>
        <v>0</v>
      </c>
      <c r="H14" s="54">
        <f t="shared" si="4"/>
        <v>0</v>
      </c>
      <c r="I14" s="50">
        <f t="shared" si="4"/>
        <v>0</v>
      </c>
      <c r="J14" s="54">
        <f t="shared" si="4"/>
        <v>0</v>
      </c>
      <c r="K14" s="54">
        <f t="shared" si="4"/>
        <v>0</v>
      </c>
      <c r="L14" s="54">
        <f t="shared" si="4"/>
        <v>0</v>
      </c>
    </row>
    <row r="15" spans="1:12" ht="15" customHeight="1" outlineLevel="1">
      <c r="A15" s="55" t="s">
        <v>169</v>
      </c>
      <c r="B15" s="49">
        <f t="shared" si="1"/>
        <v>0</v>
      </c>
      <c r="C15" s="50">
        <f>SUM(D15:E15)</f>
        <v>0</v>
      </c>
      <c r="D15" s="56"/>
      <c r="E15" s="56"/>
      <c r="F15" s="50">
        <f>SUM(G15:H15)</f>
        <v>0</v>
      </c>
      <c r="G15" s="56"/>
      <c r="H15" s="56"/>
      <c r="I15" s="50">
        <f>SUM(J15:K15)</f>
        <v>0</v>
      </c>
      <c r="J15" s="57"/>
      <c r="K15" s="57"/>
      <c r="L15" s="57"/>
    </row>
    <row r="16" spans="1:12" ht="15" customHeight="1" outlineLevel="1">
      <c r="A16" s="55" t="s">
        <v>174</v>
      </c>
      <c r="B16" s="49">
        <f t="shared" si="1"/>
        <v>0</v>
      </c>
      <c r="C16" s="50">
        <f>SUM(D16:E16)</f>
        <v>0</v>
      </c>
      <c r="D16" s="56"/>
      <c r="E16" s="56"/>
      <c r="F16" s="50">
        <f>SUM(G16:H16)</f>
        <v>0</v>
      </c>
      <c r="G16" s="56"/>
      <c r="H16" s="56"/>
      <c r="I16" s="50">
        <f>SUM(J16:K16)</f>
        <v>0</v>
      </c>
      <c r="J16" s="57"/>
      <c r="K16" s="57"/>
      <c r="L16" s="57"/>
    </row>
    <row r="17" spans="1:12" ht="15" customHeight="1" outlineLevel="1">
      <c r="A17" s="55" t="s">
        <v>175</v>
      </c>
      <c r="B17" s="49">
        <f t="shared" si="1"/>
        <v>0</v>
      </c>
      <c r="C17" s="50">
        <f>SUM(D17:E17)</f>
        <v>0</v>
      </c>
      <c r="D17" s="56"/>
      <c r="E17" s="56"/>
      <c r="F17" s="50">
        <f>SUM(G17:H17)</f>
        <v>0</v>
      </c>
      <c r="G17" s="56"/>
      <c r="H17" s="56"/>
      <c r="I17" s="50">
        <f>SUM(J17:K17)</f>
        <v>0</v>
      </c>
      <c r="J17" s="57"/>
      <c r="K17" s="57"/>
      <c r="L17" s="57"/>
    </row>
    <row r="18" spans="1:12" s="42" customFormat="1" ht="15" customHeight="1" outlineLevel="1">
      <c r="A18" s="53" t="s">
        <v>176</v>
      </c>
      <c r="B18" s="49">
        <f t="shared" si="1"/>
        <v>-2225.98</v>
      </c>
      <c r="C18" s="50">
        <f aca="true" t="shared" si="5" ref="C18:L18">SUM(C19:C22)</f>
        <v>2225.98</v>
      </c>
      <c r="D18" s="54">
        <f t="shared" si="5"/>
        <v>2225.98</v>
      </c>
      <c r="E18" s="54">
        <f t="shared" si="5"/>
        <v>0</v>
      </c>
      <c r="F18" s="50">
        <f t="shared" si="5"/>
        <v>0</v>
      </c>
      <c r="G18" s="54">
        <f t="shared" si="5"/>
        <v>0</v>
      </c>
      <c r="H18" s="54">
        <f t="shared" si="5"/>
        <v>0</v>
      </c>
      <c r="I18" s="50">
        <f t="shared" si="5"/>
        <v>0</v>
      </c>
      <c r="J18" s="54">
        <f t="shared" si="5"/>
        <v>0</v>
      </c>
      <c r="K18" s="54">
        <f t="shared" si="5"/>
        <v>0</v>
      </c>
      <c r="L18" s="54">
        <f t="shared" si="5"/>
        <v>0</v>
      </c>
    </row>
    <row r="19" spans="1:12" ht="15" customHeight="1" outlineLevel="1">
      <c r="A19" s="55" t="s">
        <v>177</v>
      </c>
      <c r="B19" s="49">
        <f t="shared" si="1"/>
        <v>-1522.6</v>
      </c>
      <c r="C19" s="50">
        <f>SUM(D19:E19)</f>
        <v>1522.6</v>
      </c>
      <c r="D19" s="56">
        <v>1522.6</v>
      </c>
      <c r="E19" s="56"/>
      <c r="F19" s="50">
        <f>SUM(G19:H19)</f>
        <v>0</v>
      </c>
      <c r="G19" s="56"/>
      <c r="H19" s="56"/>
      <c r="I19" s="50">
        <f>SUM(J19:K19)</f>
        <v>0</v>
      </c>
      <c r="J19" s="57"/>
      <c r="K19" s="57"/>
      <c r="L19" s="57"/>
    </row>
    <row r="20" spans="1:12" ht="15" customHeight="1" outlineLevel="1">
      <c r="A20" s="55" t="s">
        <v>178</v>
      </c>
      <c r="B20" s="49">
        <f t="shared" si="1"/>
        <v>0</v>
      </c>
      <c r="C20" s="50">
        <f>SUM(D20:E20)</f>
        <v>0</v>
      </c>
      <c r="D20" s="56"/>
      <c r="E20" s="56"/>
      <c r="F20" s="50">
        <f>SUM(G20:H20)</f>
        <v>0</v>
      </c>
      <c r="G20" s="56"/>
      <c r="H20" s="56"/>
      <c r="I20" s="50">
        <f>SUM(J20:K20)</f>
        <v>0</v>
      </c>
      <c r="J20" s="57"/>
      <c r="K20" s="57"/>
      <c r="L20" s="57"/>
    </row>
    <row r="21" spans="1:12" ht="15" customHeight="1" outlineLevel="1">
      <c r="A21" s="55" t="s">
        <v>179</v>
      </c>
      <c r="B21" s="49">
        <f t="shared" si="1"/>
        <v>-658.38</v>
      </c>
      <c r="C21" s="50">
        <f>SUM(D21:E21)</f>
        <v>658.38</v>
      </c>
      <c r="D21" s="56">
        <v>658.38</v>
      </c>
      <c r="E21" s="56"/>
      <c r="F21" s="50">
        <f>SUM(G21:H21)</f>
        <v>0</v>
      </c>
      <c r="G21" s="56"/>
      <c r="H21" s="56"/>
      <c r="I21" s="50">
        <f>SUM(J21:K21)</f>
        <v>0</v>
      </c>
      <c r="J21" s="57"/>
      <c r="K21" s="57"/>
      <c r="L21" s="57"/>
    </row>
    <row r="22" spans="1:12" s="42" customFormat="1" ht="15" customHeight="1" outlineLevel="1">
      <c r="A22" s="55" t="s">
        <v>180</v>
      </c>
      <c r="B22" s="49">
        <f t="shared" si="1"/>
        <v>-45</v>
      </c>
      <c r="C22" s="50">
        <f>SUM(D22:E22)</f>
        <v>45</v>
      </c>
      <c r="D22" s="56">
        <v>45</v>
      </c>
      <c r="E22" s="56"/>
      <c r="F22" s="50">
        <f>SUM(G22:H22)</f>
        <v>0</v>
      </c>
      <c r="G22" s="56"/>
      <c r="H22" s="56"/>
      <c r="I22" s="50">
        <f>SUM(J22:K22)</f>
        <v>0</v>
      </c>
      <c r="J22" s="57"/>
      <c r="K22" s="57"/>
      <c r="L22" s="57"/>
    </row>
    <row r="23" spans="1:12" ht="15" customHeight="1" outlineLevel="1">
      <c r="A23" s="53" t="s">
        <v>181</v>
      </c>
      <c r="B23" s="49">
        <f t="shared" si="1"/>
        <v>2621.08</v>
      </c>
      <c r="C23" s="50">
        <f aca="true" t="shared" si="6" ref="C23:L23">SUM(C24:C29)</f>
        <v>4.57</v>
      </c>
      <c r="D23" s="54">
        <f t="shared" si="6"/>
        <v>0</v>
      </c>
      <c r="E23" s="54">
        <f t="shared" si="6"/>
        <v>4.57</v>
      </c>
      <c r="F23" s="50">
        <f t="shared" si="6"/>
        <v>2625.65</v>
      </c>
      <c r="G23" s="54">
        <f t="shared" si="6"/>
        <v>2195.65</v>
      </c>
      <c r="H23" s="54">
        <f t="shared" si="6"/>
        <v>430</v>
      </c>
      <c r="I23" s="50">
        <f t="shared" si="6"/>
        <v>2625.7</v>
      </c>
      <c r="J23" s="54">
        <f t="shared" si="6"/>
        <v>0</v>
      </c>
      <c r="K23" s="54">
        <f t="shared" si="6"/>
        <v>2625.7</v>
      </c>
      <c r="L23" s="54">
        <f t="shared" si="6"/>
        <v>0</v>
      </c>
    </row>
    <row r="24" spans="1:12" ht="15" customHeight="1" outlineLevel="1">
      <c r="A24" s="55" t="s">
        <v>177</v>
      </c>
      <c r="B24" s="49">
        <f t="shared" si="1"/>
        <v>2545.65</v>
      </c>
      <c r="C24" s="50">
        <f aca="true" t="shared" si="7" ref="C24:C29">SUM(D24:E24)</f>
        <v>0</v>
      </c>
      <c r="D24" s="56"/>
      <c r="E24" s="56"/>
      <c r="F24" s="50">
        <f aca="true" t="shared" si="8" ref="F24:F29">SUM(G24:H24)</f>
        <v>2545.65</v>
      </c>
      <c r="G24" s="56">
        <v>2195.65</v>
      </c>
      <c r="H24" s="56">
        <v>350</v>
      </c>
      <c r="I24" s="50">
        <f aca="true" t="shared" si="9" ref="I24:I29">SUM(J24:K24)</f>
        <v>2545.7</v>
      </c>
      <c r="J24" s="57"/>
      <c r="K24" s="57">
        <v>2545.7</v>
      </c>
      <c r="L24" s="57"/>
    </row>
    <row r="25" spans="1:12" ht="15" customHeight="1" outlineLevel="1">
      <c r="A25" s="55" t="s">
        <v>178</v>
      </c>
      <c r="B25" s="49">
        <f t="shared" si="1"/>
        <v>0</v>
      </c>
      <c r="C25" s="50">
        <f t="shared" si="7"/>
        <v>0</v>
      </c>
      <c r="D25" s="56"/>
      <c r="E25" s="56"/>
      <c r="F25" s="50">
        <f t="shared" si="8"/>
        <v>0</v>
      </c>
      <c r="G25" s="56"/>
      <c r="H25" s="56"/>
      <c r="I25" s="50">
        <f t="shared" si="9"/>
        <v>0</v>
      </c>
      <c r="J25" s="57"/>
      <c r="K25" s="57"/>
      <c r="L25" s="57"/>
    </row>
    <row r="26" spans="1:12" ht="15" customHeight="1" outlineLevel="1">
      <c r="A26" s="55" t="s">
        <v>182</v>
      </c>
      <c r="B26" s="49">
        <f t="shared" si="1"/>
        <v>-2.17</v>
      </c>
      <c r="C26" s="50">
        <f t="shared" si="7"/>
        <v>2.17</v>
      </c>
      <c r="D26" s="56"/>
      <c r="E26" s="56">
        <v>2.17</v>
      </c>
      <c r="F26" s="50">
        <f t="shared" si="8"/>
        <v>0</v>
      </c>
      <c r="G26" s="56"/>
      <c r="H26" s="56"/>
      <c r="I26" s="50">
        <f t="shared" si="9"/>
        <v>0</v>
      </c>
      <c r="J26" s="57"/>
      <c r="K26" s="57"/>
      <c r="L26" s="57"/>
    </row>
    <row r="27" spans="1:12" ht="15" customHeight="1" outlineLevel="1">
      <c r="A27" s="55" t="s">
        <v>183</v>
      </c>
      <c r="B27" s="49">
        <f t="shared" si="1"/>
        <v>0</v>
      </c>
      <c r="C27" s="50">
        <f t="shared" si="7"/>
        <v>0</v>
      </c>
      <c r="D27" s="56"/>
      <c r="E27" s="56"/>
      <c r="F27" s="50">
        <f t="shared" si="8"/>
        <v>0</v>
      </c>
      <c r="G27" s="56"/>
      <c r="H27" s="56"/>
      <c r="I27" s="50">
        <f t="shared" si="9"/>
        <v>0</v>
      </c>
      <c r="J27" s="57"/>
      <c r="K27" s="57"/>
      <c r="L27" s="57"/>
    </row>
    <row r="28" spans="1:12" ht="15" customHeight="1" outlineLevel="1">
      <c r="A28" s="55" t="s">
        <v>184</v>
      </c>
      <c r="B28" s="49">
        <f t="shared" si="1"/>
        <v>-2.4</v>
      </c>
      <c r="C28" s="50">
        <f t="shared" si="7"/>
        <v>2.4</v>
      </c>
      <c r="D28" s="56"/>
      <c r="E28" s="56">
        <v>2.4</v>
      </c>
      <c r="F28" s="50">
        <f t="shared" si="8"/>
        <v>0</v>
      </c>
      <c r="G28" s="56"/>
      <c r="H28" s="56"/>
      <c r="I28" s="50">
        <f t="shared" si="9"/>
        <v>0</v>
      </c>
      <c r="J28" s="57"/>
      <c r="K28" s="57"/>
      <c r="L28" s="57"/>
    </row>
    <row r="29" spans="1:12" s="43" customFormat="1" ht="15" customHeight="1" outlineLevel="1">
      <c r="A29" s="55" t="s">
        <v>185</v>
      </c>
      <c r="B29" s="49">
        <f t="shared" si="1"/>
        <v>80</v>
      </c>
      <c r="C29" s="50">
        <f t="shared" si="7"/>
        <v>0</v>
      </c>
      <c r="D29" s="56"/>
      <c r="E29" s="56"/>
      <c r="F29" s="50">
        <f t="shared" si="8"/>
        <v>80</v>
      </c>
      <c r="G29" s="56"/>
      <c r="H29" s="56">
        <v>80</v>
      </c>
      <c r="I29" s="50">
        <f t="shared" si="9"/>
        <v>80</v>
      </c>
      <c r="J29" s="57"/>
      <c r="K29" s="57">
        <v>80</v>
      </c>
      <c r="L29" s="57"/>
    </row>
    <row r="30" spans="1:12" s="42" customFormat="1" ht="15" customHeight="1" outlineLevel="1">
      <c r="A30" s="53" t="s">
        <v>186</v>
      </c>
      <c r="B30" s="49">
        <f t="shared" si="1"/>
        <v>0</v>
      </c>
      <c r="C30" s="50">
        <f aca="true" t="shared" si="10" ref="C30:L30">SUM(C31:C33)</f>
        <v>0</v>
      </c>
      <c r="D30" s="54">
        <f t="shared" si="10"/>
        <v>0</v>
      </c>
      <c r="E30" s="54">
        <f t="shared" si="10"/>
        <v>0</v>
      </c>
      <c r="F30" s="50">
        <f t="shared" si="10"/>
        <v>0</v>
      </c>
      <c r="G30" s="54">
        <f t="shared" si="10"/>
        <v>0</v>
      </c>
      <c r="H30" s="54">
        <f t="shared" si="10"/>
        <v>0</v>
      </c>
      <c r="I30" s="50">
        <f t="shared" si="10"/>
        <v>0</v>
      </c>
      <c r="J30" s="54">
        <f t="shared" si="10"/>
        <v>0</v>
      </c>
      <c r="K30" s="54">
        <f t="shared" si="10"/>
        <v>0</v>
      </c>
      <c r="L30" s="54">
        <f t="shared" si="10"/>
        <v>0</v>
      </c>
    </row>
    <row r="31" spans="1:12" ht="15" customHeight="1" outlineLevel="1">
      <c r="A31" s="55" t="s">
        <v>177</v>
      </c>
      <c r="B31" s="49">
        <f t="shared" si="1"/>
        <v>0</v>
      </c>
      <c r="C31" s="50">
        <f>SUM(D31:E31)</f>
        <v>0</v>
      </c>
      <c r="D31" s="56"/>
      <c r="E31" s="56"/>
      <c r="F31" s="50">
        <f>SUM(G31:H31)</f>
        <v>0</v>
      </c>
      <c r="G31" s="56"/>
      <c r="H31" s="56"/>
      <c r="I31" s="50">
        <f>SUM(J31:K31)</f>
        <v>0</v>
      </c>
      <c r="J31" s="57"/>
      <c r="K31" s="57"/>
      <c r="L31" s="57"/>
    </row>
    <row r="32" spans="1:12" ht="15" customHeight="1" outlineLevel="1">
      <c r="A32" s="55" t="s">
        <v>178</v>
      </c>
      <c r="B32" s="49">
        <f t="shared" si="1"/>
        <v>0</v>
      </c>
      <c r="C32" s="50">
        <f>SUM(D32:E32)</f>
        <v>0</v>
      </c>
      <c r="D32" s="56"/>
      <c r="E32" s="56"/>
      <c r="F32" s="50">
        <f>SUM(G32:H32)</f>
        <v>0</v>
      </c>
      <c r="G32" s="56"/>
      <c r="H32" s="56"/>
      <c r="I32" s="50">
        <f>SUM(J32:K32)</f>
        <v>0</v>
      </c>
      <c r="J32" s="57"/>
      <c r="K32" s="57"/>
      <c r="L32" s="57"/>
    </row>
    <row r="33" spans="1:12" ht="15" customHeight="1" outlineLevel="1">
      <c r="A33" s="55" t="s">
        <v>187</v>
      </c>
      <c r="B33" s="49">
        <f t="shared" si="1"/>
        <v>0</v>
      </c>
      <c r="C33" s="50">
        <f>SUM(D33:E33)</f>
        <v>0</v>
      </c>
      <c r="D33" s="56"/>
      <c r="E33" s="56"/>
      <c r="F33" s="50">
        <f>SUM(G33:H33)</f>
        <v>0</v>
      </c>
      <c r="G33" s="56"/>
      <c r="H33" s="56"/>
      <c r="I33" s="50">
        <f>SUM(J33:K33)</f>
        <v>0</v>
      </c>
      <c r="J33" s="57"/>
      <c r="K33" s="57"/>
      <c r="L33" s="57"/>
    </row>
    <row r="34" spans="1:12" ht="15" customHeight="1" outlineLevel="1">
      <c r="A34" s="53" t="s">
        <v>188</v>
      </c>
      <c r="B34" s="49">
        <f t="shared" si="1"/>
        <v>0</v>
      </c>
      <c r="C34" s="50">
        <f aca="true" t="shared" si="11" ref="C34:L34">SUM(C35)</f>
        <v>0</v>
      </c>
      <c r="D34" s="54">
        <f t="shared" si="11"/>
        <v>0</v>
      </c>
      <c r="E34" s="54">
        <f t="shared" si="11"/>
        <v>0</v>
      </c>
      <c r="F34" s="50">
        <f t="shared" si="11"/>
        <v>0</v>
      </c>
      <c r="G34" s="54">
        <f t="shared" si="11"/>
        <v>0</v>
      </c>
      <c r="H34" s="54">
        <f t="shared" si="11"/>
        <v>0</v>
      </c>
      <c r="I34" s="50">
        <f t="shared" si="11"/>
        <v>0</v>
      </c>
      <c r="J34" s="54">
        <f t="shared" si="11"/>
        <v>0</v>
      </c>
      <c r="K34" s="54">
        <f t="shared" si="11"/>
        <v>0</v>
      </c>
      <c r="L34" s="54">
        <f t="shared" si="11"/>
        <v>0</v>
      </c>
    </row>
    <row r="35" spans="1:12" ht="15" customHeight="1" outlineLevel="1">
      <c r="A35" s="55" t="s">
        <v>189</v>
      </c>
      <c r="B35" s="49">
        <f t="shared" si="1"/>
        <v>0</v>
      </c>
      <c r="C35" s="50">
        <f>SUM(D35:E35)</f>
        <v>0</v>
      </c>
      <c r="D35" s="56"/>
      <c r="E35" s="56"/>
      <c r="F35" s="50">
        <f>SUM(G35:H35)</f>
        <v>0</v>
      </c>
      <c r="G35" s="56"/>
      <c r="H35" s="56"/>
      <c r="I35" s="50">
        <f>SUM(J35:K35)</f>
        <v>0</v>
      </c>
      <c r="J35" s="57"/>
      <c r="K35" s="57"/>
      <c r="L35" s="57"/>
    </row>
    <row r="36" spans="1:12" s="42" customFormat="1" ht="15" customHeight="1" outlineLevel="1">
      <c r="A36" s="53" t="s">
        <v>190</v>
      </c>
      <c r="B36" s="49">
        <f t="shared" si="1"/>
        <v>0</v>
      </c>
      <c r="C36" s="50">
        <f aca="true" t="shared" si="12" ref="C36:L36">SUM(C37:C38)</f>
        <v>0</v>
      </c>
      <c r="D36" s="54">
        <f t="shared" si="12"/>
        <v>0</v>
      </c>
      <c r="E36" s="54">
        <f t="shared" si="12"/>
        <v>0</v>
      </c>
      <c r="F36" s="50">
        <f t="shared" si="12"/>
        <v>0</v>
      </c>
      <c r="G36" s="54">
        <f t="shared" si="12"/>
        <v>0</v>
      </c>
      <c r="H36" s="54">
        <f t="shared" si="12"/>
        <v>0</v>
      </c>
      <c r="I36" s="50">
        <f t="shared" si="12"/>
        <v>0</v>
      </c>
      <c r="J36" s="54">
        <f t="shared" si="12"/>
        <v>0</v>
      </c>
      <c r="K36" s="54">
        <f t="shared" si="12"/>
        <v>0</v>
      </c>
      <c r="L36" s="54">
        <f t="shared" si="12"/>
        <v>0</v>
      </c>
    </row>
    <row r="37" spans="1:12" ht="15" customHeight="1" outlineLevel="1">
      <c r="A37" s="55" t="s">
        <v>178</v>
      </c>
      <c r="B37" s="49">
        <f t="shared" si="1"/>
        <v>0</v>
      </c>
      <c r="C37" s="50">
        <f>SUM(D37:E37)</f>
        <v>0</v>
      </c>
      <c r="D37" s="56"/>
      <c r="E37" s="56"/>
      <c r="F37" s="50">
        <f>SUM(G37:H37)</f>
        <v>0</v>
      </c>
      <c r="G37" s="56"/>
      <c r="H37" s="56"/>
      <c r="I37" s="50">
        <f>SUM(J37:K37)</f>
        <v>0</v>
      </c>
      <c r="J37" s="57"/>
      <c r="K37" s="57"/>
      <c r="L37" s="57"/>
    </row>
    <row r="38" spans="1:12" ht="15" customHeight="1" outlineLevel="1">
      <c r="A38" s="55" t="s">
        <v>191</v>
      </c>
      <c r="B38" s="49">
        <f t="shared" si="1"/>
        <v>0</v>
      </c>
      <c r="C38" s="50">
        <f>SUM(D38:E38)</f>
        <v>0</v>
      </c>
      <c r="D38" s="56"/>
      <c r="E38" s="56"/>
      <c r="F38" s="50">
        <f>SUM(G38:H38)</f>
        <v>0</v>
      </c>
      <c r="G38" s="56"/>
      <c r="H38" s="56"/>
      <c r="I38" s="50">
        <f>SUM(J38:K38)</f>
        <v>0</v>
      </c>
      <c r="J38" s="57"/>
      <c r="K38" s="57"/>
      <c r="L38" s="57"/>
    </row>
    <row r="39" spans="1:12" s="43" customFormat="1" ht="15" customHeight="1" outlineLevel="1">
      <c r="A39" s="53" t="s">
        <v>192</v>
      </c>
      <c r="B39" s="49">
        <f t="shared" si="1"/>
        <v>0</v>
      </c>
      <c r="C39" s="50">
        <f aca="true" t="shared" si="13" ref="C39:L39">SUM(C40:C41)</f>
        <v>0</v>
      </c>
      <c r="D39" s="54">
        <f t="shared" si="13"/>
        <v>0</v>
      </c>
      <c r="E39" s="54">
        <f t="shared" si="13"/>
        <v>0</v>
      </c>
      <c r="F39" s="50">
        <f t="shared" si="13"/>
        <v>0</v>
      </c>
      <c r="G39" s="54">
        <f t="shared" si="13"/>
        <v>0</v>
      </c>
      <c r="H39" s="54">
        <f t="shared" si="13"/>
        <v>0</v>
      </c>
      <c r="I39" s="50">
        <f t="shared" si="13"/>
        <v>0</v>
      </c>
      <c r="J39" s="54">
        <f t="shared" si="13"/>
        <v>0</v>
      </c>
      <c r="K39" s="54">
        <f t="shared" si="13"/>
        <v>0</v>
      </c>
      <c r="L39" s="54">
        <f t="shared" si="13"/>
        <v>0</v>
      </c>
    </row>
    <row r="40" spans="1:12" s="42" customFormat="1" ht="15" customHeight="1" outlineLevel="1">
      <c r="A40" s="55" t="s">
        <v>178</v>
      </c>
      <c r="B40" s="49">
        <f t="shared" si="1"/>
        <v>0</v>
      </c>
      <c r="C40" s="50">
        <f>SUM(D40:E40)</f>
        <v>0</v>
      </c>
      <c r="D40" s="56"/>
      <c r="E40" s="56"/>
      <c r="F40" s="50">
        <f>SUM(G40:H40)</f>
        <v>0</v>
      </c>
      <c r="G40" s="56"/>
      <c r="H40" s="56"/>
      <c r="I40" s="50">
        <f>SUM(J40:K40)</f>
        <v>0</v>
      </c>
      <c r="J40" s="57"/>
      <c r="K40" s="57"/>
      <c r="L40" s="57"/>
    </row>
    <row r="41" spans="1:12" ht="15" customHeight="1" outlineLevel="1">
      <c r="A41" s="55" t="s">
        <v>193</v>
      </c>
      <c r="B41" s="49">
        <f t="shared" si="1"/>
        <v>0</v>
      </c>
      <c r="C41" s="50">
        <f>SUM(D41:E41)</f>
        <v>0</v>
      </c>
      <c r="D41" s="56"/>
      <c r="E41" s="56"/>
      <c r="F41" s="50">
        <f>SUM(G41:H41)</f>
        <v>0</v>
      </c>
      <c r="G41" s="56"/>
      <c r="H41" s="56"/>
      <c r="I41" s="50">
        <f>SUM(J41:K41)</f>
        <v>0</v>
      </c>
      <c r="J41" s="57"/>
      <c r="K41" s="57"/>
      <c r="L41" s="57"/>
    </row>
    <row r="42" spans="1:12" s="43" customFormat="1" ht="15" customHeight="1" outlineLevel="1">
      <c r="A42" s="53" t="s">
        <v>194</v>
      </c>
      <c r="B42" s="49">
        <f t="shared" si="1"/>
        <v>-10.6</v>
      </c>
      <c r="C42" s="50">
        <f aca="true" t="shared" si="14" ref="C42:L42">SUM(C43:C44)</f>
        <v>10.6</v>
      </c>
      <c r="D42" s="54">
        <f t="shared" si="14"/>
        <v>0</v>
      </c>
      <c r="E42" s="54">
        <f t="shared" si="14"/>
        <v>10.6</v>
      </c>
      <c r="F42" s="50">
        <f t="shared" si="14"/>
        <v>0</v>
      </c>
      <c r="G42" s="54">
        <f t="shared" si="14"/>
        <v>0</v>
      </c>
      <c r="H42" s="54">
        <f t="shared" si="14"/>
        <v>0</v>
      </c>
      <c r="I42" s="50">
        <f t="shared" si="14"/>
        <v>0</v>
      </c>
      <c r="J42" s="54">
        <f t="shared" si="14"/>
        <v>0</v>
      </c>
      <c r="K42" s="54">
        <f t="shared" si="14"/>
        <v>0</v>
      </c>
      <c r="L42" s="54">
        <f t="shared" si="14"/>
        <v>0</v>
      </c>
    </row>
    <row r="43" spans="1:12" s="42" customFormat="1" ht="15" customHeight="1" outlineLevel="1">
      <c r="A43" s="55" t="s">
        <v>178</v>
      </c>
      <c r="B43" s="49">
        <f t="shared" si="1"/>
        <v>-10.6</v>
      </c>
      <c r="C43" s="50">
        <f>SUM(D43:E43)</f>
        <v>10.6</v>
      </c>
      <c r="D43" s="56"/>
      <c r="E43" s="56">
        <v>10.6</v>
      </c>
      <c r="F43" s="50">
        <f>SUM(G43:H43)</f>
        <v>0</v>
      </c>
      <c r="G43" s="56"/>
      <c r="H43" s="56"/>
      <c r="I43" s="50">
        <f>SUM(J43:K43)</f>
        <v>0</v>
      </c>
      <c r="J43" s="57"/>
      <c r="K43" s="57"/>
      <c r="L43" s="57"/>
    </row>
    <row r="44" spans="1:12" ht="15" customHeight="1" outlineLevel="1">
      <c r="A44" s="55" t="s">
        <v>195</v>
      </c>
      <c r="B44" s="49">
        <f t="shared" si="1"/>
        <v>0</v>
      </c>
      <c r="C44" s="50">
        <f>SUM(D44:E44)</f>
        <v>0</v>
      </c>
      <c r="D44" s="56"/>
      <c r="E44" s="56"/>
      <c r="F44" s="50">
        <f>SUM(G44:H44)</f>
        <v>0</v>
      </c>
      <c r="G44" s="56"/>
      <c r="H44" s="56"/>
      <c r="I44" s="50">
        <f>SUM(J44:K44)</f>
        <v>0</v>
      </c>
      <c r="J44" s="57"/>
      <c r="K44" s="57"/>
      <c r="L44" s="57"/>
    </row>
    <row r="45" spans="1:12" ht="15" customHeight="1" outlineLevel="1">
      <c r="A45" s="53" t="s">
        <v>196</v>
      </c>
      <c r="B45" s="49">
        <f t="shared" si="1"/>
        <v>35.8</v>
      </c>
      <c r="C45" s="50">
        <f aca="true" t="shared" si="15" ref="C45:L45">SUM(C46:C47)</f>
        <v>11.6</v>
      </c>
      <c r="D45" s="54">
        <f t="shared" si="15"/>
        <v>0</v>
      </c>
      <c r="E45" s="54">
        <f t="shared" si="15"/>
        <v>11.6</v>
      </c>
      <c r="F45" s="50">
        <f t="shared" si="15"/>
        <v>47.4</v>
      </c>
      <c r="G45" s="54">
        <f t="shared" si="15"/>
        <v>0</v>
      </c>
      <c r="H45" s="54">
        <f t="shared" si="15"/>
        <v>47.4</v>
      </c>
      <c r="I45" s="50">
        <f t="shared" si="15"/>
        <v>47.4</v>
      </c>
      <c r="J45" s="54">
        <f t="shared" si="15"/>
        <v>0</v>
      </c>
      <c r="K45" s="54">
        <f t="shared" si="15"/>
        <v>47.4</v>
      </c>
      <c r="L45" s="54">
        <f t="shared" si="15"/>
        <v>0</v>
      </c>
    </row>
    <row r="46" spans="1:12" ht="15" customHeight="1" outlineLevel="1">
      <c r="A46" s="55" t="s">
        <v>197</v>
      </c>
      <c r="B46" s="49">
        <f t="shared" si="1"/>
        <v>-10.2</v>
      </c>
      <c r="C46" s="50">
        <f>SUM(D46:E46)</f>
        <v>10.2</v>
      </c>
      <c r="D46" s="56"/>
      <c r="E46" s="56">
        <v>10.2</v>
      </c>
      <c r="F46" s="50">
        <f>SUM(G46:H46)</f>
        <v>0</v>
      </c>
      <c r="G46" s="56"/>
      <c r="H46" s="56"/>
      <c r="I46" s="50">
        <f>SUM(J46:K46)</f>
        <v>0</v>
      </c>
      <c r="J46" s="57"/>
      <c r="K46" s="57"/>
      <c r="L46" s="57"/>
    </row>
    <row r="47" spans="1:12" s="42" customFormat="1" ht="15" customHeight="1" outlineLevel="1">
      <c r="A47" s="55" t="s">
        <v>198</v>
      </c>
      <c r="B47" s="49">
        <f t="shared" si="1"/>
        <v>46</v>
      </c>
      <c r="C47" s="50">
        <f>SUM(D47:E47)</f>
        <v>1.4</v>
      </c>
      <c r="D47" s="56"/>
      <c r="E47" s="56">
        <v>1.4</v>
      </c>
      <c r="F47" s="50">
        <f>SUM(G47:H47)</f>
        <v>47.4</v>
      </c>
      <c r="G47" s="56"/>
      <c r="H47" s="56">
        <v>47.4</v>
      </c>
      <c r="I47" s="50">
        <f>SUM(J47:K47)</f>
        <v>47.4</v>
      </c>
      <c r="J47" s="57"/>
      <c r="K47" s="57">
        <v>47.4</v>
      </c>
      <c r="L47" s="57"/>
    </row>
    <row r="48" spans="1:12" ht="15" customHeight="1" outlineLevel="1">
      <c r="A48" s="53" t="s">
        <v>199</v>
      </c>
      <c r="B48" s="49">
        <f t="shared" si="1"/>
        <v>150</v>
      </c>
      <c r="C48" s="50">
        <f aca="true" t="shared" si="16" ref="C48:L48">SUM(C49:C50)</f>
        <v>50</v>
      </c>
      <c r="D48" s="54">
        <f t="shared" si="16"/>
        <v>0</v>
      </c>
      <c r="E48" s="54">
        <f t="shared" si="16"/>
        <v>50</v>
      </c>
      <c r="F48" s="50">
        <f t="shared" si="16"/>
        <v>200</v>
      </c>
      <c r="G48" s="54">
        <f t="shared" si="16"/>
        <v>0</v>
      </c>
      <c r="H48" s="54">
        <f t="shared" si="16"/>
        <v>200</v>
      </c>
      <c r="I48" s="50">
        <f t="shared" si="16"/>
        <v>200</v>
      </c>
      <c r="J48" s="54">
        <f t="shared" si="16"/>
        <v>0</v>
      </c>
      <c r="K48" s="54">
        <f t="shared" si="16"/>
        <v>200</v>
      </c>
      <c r="L48" s="54">
        <f t="shared" si="16"/>
        <v>0</v>
      </c>
    </row>
    <row r="49" spans="1:12" ht="15" customHeight="1" outlineLevel="1">
      <c r="A49" s="55" t="s">
        <v>178</v>
      </c>
      <c r="B49" s="49">
        <f t="shared" si="1"/>
        <v>0</v>
      </c>
      <c r="C49" s="50">
        <f>SUM(D49:E49)</f>
        <v>0</v>
      </c>
      <c r="D49" s="56"/>
      <c r="E49" s="56"/>
      <c r="F49" s="50">
        <f>SUM(G49:H49)</f>
        <v>0</v>
      </c>
      <c r="G49" s="56"/>
      <c r="H49" s="56"/>
      <c r="I49" s="50">
        <f>SUM(J49:K49)</f>
        <v>0</v>
      </c>
      <c r="J49" s="57"/>
      <c r="K49" s="57"/>
      <c r="L49" s="57"/>
    </row>
    <row r="50" spans="1:12" s="42" customFormat="1" ht="15" customHeight="1" outlineLevel="1">
      <c r="A50" s="55" t="s">
        <v>200</v>
      </c>
      <c r="B50" s="49">
        <f t="shared" si="1"/>
        <v>150</v>
      </c>
      <c r="C50" s="50">
        <f>SUM(D50:E50)</f>
        <v>50</v>
      </c>
      <c r="D50" s="56"/>
      <c r="E50" s="56">
        <v>50</v>
      </c>
      <c r="F50" s="50">
        <f>SUM(G50:H50)</f>
        <v>200</v>
      </c>
      <c r="G50" s="56"/>
      <c r="H50" s="56">
        <v>200</v>
      </c>
      <c r="I50" s="50">
        <f>SUM(J50:K50)</f>
        <v>200</v>
      </c>
      <c r="J50" s="57"/>
      <c r="K50" s="57">
        <v>200</v>
      </c>
      <c r="L50" s="57"/>
    </row>
    <row r="51" spans="1:12" s="43" customFormat="1" ht="15" customHeight="1" outlineLevel="1">
      <c r="A51" s="53" t="s">
        <v>201</v>
      </c>
      <c r="B51" s="49">
        <f t="shared" si="1"/>
        <v>0</v>
      </c>
      <c r="C51" s="50">
        <f aca="true" t="shared" si="17" ref="C51:L51">SUM(C52:C53)</f>
        <v>0</v>
      </c>
      <c r="D51" s="54">
        <f t="shared" si="17"/>
        <v>0</v>
      </c>
      <c r="E51" s="54">
        <f t="shared" si="17"/>
        <v>0</v>
      </c>
      <c r="F51" s="50">
        <f t="shared" si="17"/>
        <v>0</v>
      </c>
      <c r="G51" s="54">
        <f t="shared" si="17"/>
        <v>0</v>
      </c>
      <c r="H51" s="54">
        <f t="shared" si="17"/>
        <v>0</v>
      </c>
      <c r="I51" s="50">
        <f t="shared" si="17"/>
        <v>0</v>
      </c>
      <c r="J51" s="54">
        <f t="shared" si="17"/>
        <v>0</v>
      </c>
      <c r="K51" s="54">
        <f t="shared" si="17"/>
        <v>0</v>
      </c>
      <c r="L51" s="54">
        <f t="shared" si="17"/>
        <v>0</v>
      </c>
    </row>
    <row r="52" spans="1:12" s="42" customFormat="1" ht="15" customHeight="1" outlineLevel="1">
      <c r="A52" s="55" t="s">
        <v>178</v>
      </c>
      <c r="B52" s="49">
        <f t="shared" si="1"/>
        <v>0</v>
      </c>
      <c r="C52" s="50">
        <f>SUM(D52:E52)</f>
        <v>0</v>
      </c>
      <c r="D52" s="56"/>
      <c r="E52" s="56"/>
      <c r="F52" s="50">
        <f>SUM(G52:H52)</f>
        <v>0</v>
      </c>
      <c r="G52" s="56"/>
      <c r="H52" s="56"/>
      <c r="I52" s="50">
        <f>SUM(J52:K52)</f>
        <v>0</v>
      </c>
      <c r="J52" s="57"/>
      <c r="K52" s="57"/>
      <c r="L52" s="57"/>
    </row>
    <row r="53" spans="1:12" ht="15" customHeight="1" outlineLevel="1">
      <c r="A53" s="55" t="s">
        <v>202</v>
      </c>
      <c r="B53" s="49">
        <f t="shared" si="1"/>
        <v>0</v>
      </c>
      <c r="C53" s="50">
        <f>SUM(D53:E53)</f>
        <v>0</v>
      </c>
      <c r="D53" s="56"/>
      <c r="E53" s="56"/>
      <c r="F53" s="50">
        <f>SUM(G53:H53)</f>
        <v>0</v>
      </c>
      <c r="G53" s="56"/>
      <c r="H53" s="56"/>
      <c r="I53" s="50">
        <f>SUM(J53:K53)</f>
        <v>0</v>
      </c>
      <c r="J53" s="57"/>
      <c r="K53" s="57"/>
      <c r="L53" s="57"/>
    </row>
    <row r="54" spans="1:12" ht="15" customHeight="1" outlineLevel="1">
      <c r="A54" s="53" t="s">
        <v>203</v>
      </c>
      <c r="B54" s="49">
        <f t="shared" si="1"/>
        <v>8.96</v>
      </c>
      <c r="C54" s="50">
        <f aca="true" t="shared" si="18" ref="C54:L54">SUM(C55:C56)</f>
        <v>0</v>
      </c>
      <c r="D54" s="54">
        <f t="shared" si="18"/>
        <v>0</v>
      </c>
      <c r="E54" s="54">
        <f t="shared" si="18"/>
        <v>0</v>
      </c>
      <c r="F54" s="50">
        <f t="shared" si="18"/>
        <v>8.96</v>
      </c>
      <c r="G54" s="54">
        <f t="shared" si="18"/>
        <v>8.96</v>
      </c>
      <c r="H54" s="54">
        <f t="shared" si="18"/>
        <v>0</v>
      </c>
      <c r="I54" s="50">
        <f t="shared" si="18"/>
        <v>9</v>
      </c>
      <c r="J54" s="54">
        <f t="shared" si="18"/>
        <v>0</v>
      </c>
      <c r="K54" s="54">
        <f t="shared" si="18"/>
        <v>9</v>
      </c>
      <c r="L54" s="54">
        <f t="shared" si="18"/>
        <v>0</v>
      </c>
    </row>
    <row r="55" spans="1:12" ht="15" customHeight="1" outlineLevel="1">
      <c r="A55" s="55" t="s">
        <v>169</v>
      </c>
      <c r="B55" s="49">
        <f t="shared" si="1"/>
        <v>0</v>
      </c>
      <c r="C55" s="50">
        <f>SUM(D55:E55)</f>
        <v>0</v>
      </c>
      <c r="D55" s="56"/>
      <c r="E55" s="56"/>
      <c r="F55" s="50">
        <f>SUM(G55:H55)</f>
        <v>0</v>
      </c>
      <c r="G55" s="56"/>
      <c r="H55" s="56"/>
      <c r="I55" s="50">
        <f>SUM(J55:K55)</f>
        <v>0</v>
      </c>
      <c r="J55" s="57"/>
      <c r="K55" s="57"/>
      <c r="L55" s="57"/>
    </row>
    <row r="56" spans="1:12" ht="15" customHeight="1" outlineLevel="1">
      <c r="A56" s="55" t="s">
        <v>204</v>
      </c>
      <c r="B56" s="49">
        <f t="shared" si="1"/>
        <v>8.96</v>
      </c>
      <c r="C56" s="50">
        <f>SUM(D56:E56)</f>
        <v>0</v>
      </c>
      <c r="D56" s="56"/>
      <c r="E56" s="56"/>
      <c r="F56" s="50">
        <f>SUM(G56:H56)</f>
        <v>8.96</v>
      </c>
      <c r="G56" s="56">
        <v>8.96</v>
      </c>
      <c r="H56" s="56"/>
      <c r="I56" s="50">
        <f>SUM(J56:K56)</f>
        <v>9</v>
      </c>
      <c r="J56" s="57"/>
      <c r="K56" s="57">
        <v>9</v>
      </c>
      <c r="L56" s="57"/>
    </row>
    <row r="57" spans="1:12" ht="15" customHeight="1" outlineLevel="1">
      <c r="A57" s="53" t="s">
        <v>205</v>
      </c>
      <c r="B57" s="49">
        <f t="shared" si="1"/>
        <v>-476.3</v>
      </c>
      <c r="C57" s="50">
        <f aca="true" t="shared" si="19" ref="C57:L57">SUM(C58)</f>
        <v>526.3</v>
      </c>
      <c r="D57" s="54">
        <f t="shared" si="19"/>
        <v>0</v>
      </c>
      <c r="E57" s="54">
        <f t="shared" si="19"/>
        <v>526.3</v>
      </c>
      <c r="F57" s="50">
        <f t="shared" si="19"/>
        <v>50</v>
      </c>
      <c r="G57" s="54">
        <f t="shared" si="19"/>
        <v>0</v>
      </c>
      <c r="H57" s="54">
        <f t="shared" si="19"/>
        <v>50</v>
      </c>
      <c r="I57" s="50">
        <f t="shared" si="19"/>
        <v>50</v>
      </c>
      <c r="J57" s="54">
        <f t="shared" si="19"/>
        <v>0</v>
      </c>
      <c r="K57" s="54">
        <f t="shared" si="19"/>
        <v>50</v>
      </c>
      <c r="L57" s="54">
        <f t="shared" si="19"/>
        <v>0</v>
      </c>
    </row>
    <row r="58" spans="1:12" s="42" customFormat="1" ht="15" customHeight="1" outlineLevel="1">
      <c r="A58" s="55" t="s">
        <v>206</v>
      </c>
      <c r="B58" s="49">
        <f t="shared" si="1"/>
        <v>-476.3</v>
      </c>
      <c r="C58" s="50">
        <f>SUM(D58:E58)</f>
        <v>526.3</v>
      </c>
      <c r="D58" s="56"/>
      <c r="E58" s="56">
        <v>526.3</v>
      </c>
      <c r="F58" s="50">
        <f>SUM(G58:H58)</f>
        <v>50</v>
      </c>
      <c r="G58" s="56"/>
      <c r="H58" s="56">
        <v>50</v>
      </c>
      <c r="I58" s="50">
        <f>SUM(J58:K58)</f>
        <v>50</v>
      </c>
      <c r="J58" s="57"/>
      <c r="K58" s="57">
        <v>50</v>
      </c>
      <c r="L58" s="57"/>
    </row>
    <row r="59" spans="1:12" s="42" customFormat="1" ht="15" customHeight="1" outlineLevel="1">
      <c r="A59" s="53" t="s">
        <v>207</v>
      </c>
      <c r="B59" s="49">
        <f t="shared" si="1"/>
        <v>0</v>
      </c>
      <c r="C59" s="50">
        <f aca="true" t="shared" si="20" ref="C59:L59">SUM(C60)</f>
        <v>0</v>
      </c>
      <c r="D59" s="54">
        <f t="shared" si="20"/>
        <v>0</v>
      </c>
      <c r="E59" s="54">
        <f t="shared" si="20"/>
        <v>0</v>
      </c>
      <c r="F59" s="50">
        <f t="shared" si="20"/>
        <v>0</v>
      </c>
      <c r="G59" s="54">
        <f t="shared" si="20"/>
        <v>0</v>
      </c>
      <c r="H59" s="54">
        <f t="shared" si="20"/>
        <v>0</v>
      </c>
      <c r="I59" s="50">
        <f t="shared" si="20"/>
        <v>0</v>
      </c>
      <c r="J59" s="54">
        <f t="shared" si="20"/>
        <v>0</v>
      </c>
      <c r="K59" s="54">
        <f t="shared" si="20"/>
        <v>0</v>
      </c>
      <c r="L59" s="54">
        <f t="shared" si="20"/>
        <v>0</v>
      </c>
    </row>
    <row r="60" spans="1:12" s="42" customFormat="1" ht="15" customHeight="1" outlineLevel="1">
      <c r="A60" s="55" t="s">
        <v>208</v>
      </c>
      <c r="B60" s="49">
        <f t="shared" si="1"/>
        <v>0</v>
      </c>
      <c r="C60" s="50">
        <f>SUM(D60:E60)</f>
        <v>0</v>
      </c>
      <c r="D60" s="56"/>
      <c r="E60" s="56"/>
      <c r="F60" s="50">
        <f>SUM(G60:H60)</f>
        <v>0</v>
      </c>
      <c r="G60" s="56"/>
      <c r="H60" s="56"/>
      <c r="I60" s="50">
        <f>SUM(J60:K60)</f>
        <v>0</v>
      </c>
      <c r="J60" s="57"/>
      <c r="K60" s="57"/>
      <c r="L60" s="57"/>
    </row>
    <row r="61" spans="1:12" s="42" customFormat="1" ht="15" customHeight="1">
      <c r="A61" s="48" t="s">
        <v>209</v>
      </c>
      <c r="B61" s="49">
        <f t="shared" si="1"/>
        <v>-285.79</v>
      </c>
      <c r="C61" s="50">
        <f aca="true" t="shared" si="21" ref="C61:L61">C62</f>
        <v>285.79</v>
      </c>
      <c r="D61" s="52">
        <f t="shared" si="21"/>
        <v>0</v>
      </c>
      <c r="E61" s="52">
        <f t="shared" si="21"/>
        <v>285.79</v>
      </c>
      <c r="F61" s="50">
        <f t="shared" si="21"/>
        <v>0</v>
      </c>
      <c r="G61" s="52">
        <f t="shared" si="21"/>
        <v>0</v>
      </c>
      <c r="H61" s="52">
        <f t="shared" si="21"/>
        <v>0</v>
      </c>
      <c r="I61" s="50">
        <f t="shared" si="21"/>
        <v>0</v>
      </c>
      <c r="J61" s="52">
        <f t="shared" si="21"/>
        <v>0</v>
      </c>
      <c r="K61" s="52">
        <f t="shared" si="21"/>
        <v>0</v>
      </c>
      <c r="L61" s="52">
        <f t="shared" si="21"/>
        <v>0</v>
      </c>
    </row>
    <row r="62" spans="1:12" s="42" customFormat="1" ht="15" customHeight="1" outlineLevel="1">
      <c r="A62" s="53" t="s">
        <v>210</v>
      </c>
      <c r="B62" s="49">
        <f t="shared" si="1"/>
        <v>-285.79</v>
      </c>
      <c r="C62" s="50">
        <f aca="true" t="shared" si="22" ref="C62:L62">SUM(C63)</f>
        <v>285.79</v>
      </c>
      <c r="D62" s="54">
        <f t="shared" si="22"/>
        <v>0</v>
      </c>
      <c r="E62" s="54">
        <f t="shared" si="22"/>
        <v>285.79</v>
      </c>
      <c r="F62" s="50">
        <f t="shared" si="22"/>
        <v>0</v>
      </c>
      <c r="G62" s="54">
        <f t="shared" si="22"/>
        <v>0</v>
      </c>
      <c r="H62" s="54">
        <f t="shared" si="22"/>
        <v>0</v>
      </c>
      <c r="I62" s="50">
        <f t="shared" si="22"/>
        <v>0</v>
      </c>
      <c r="J62" s="54">
        <f t="shared" si="22"/>
        <v>0</v>
      </c>
      <c r="K62" s="54">
        <f t="shared" si="22"/>
        <v>0</v>
      </c>
      <c r="L62" s="54">
        <f t="shared" si="22"/>
        <v>0</v>
      </c>
    </row>
    <row r="63" spans="1:12" ht="15" customHeight="1" outlineLevel="1">
      <c r="A63" s="55" t="s">
        <v>211</v>
      </c>
      <c r="B63" s="49">
        <f t="shared" si="1"/>
        <v>-285.79</v>
      </c>
      <c r="C63" s="50">
        <f>SUM(D63:E63)</f>
        <v>285.79</v>
      </c>
      <c r="D63" s="56"/>
      <c r="E63" s="56">
        <v>285.79</v>
      </c>
      <c r="F63" s="50">
        <f>SUM(G63:H63)</f>
        <v>0</v>
      </c>
      <c r="G63" s="56"/>
      <c r="H63" s="56"/>
      <c r="I63" s="50">
        <f>SUM(J63:K63)</f>
        <v>0</v>
      </c>
      <c r="J63" s="57"/>
      <c r="K63" s="57"/>
      <c r="L63" s="57"/>
    </row>
    <row r="64" spans="1:12" ht="15" customHeight="1">
      <c r="A64" s="48" t="s">
        <v>212</v>
      </c>
      <c r="B64" s="49">
        <f t="shared" si="1"/>
        <v>60</v>
      </c>
      <c r="C64" s="50">
        <f aca="true" t="shared" si="23" ref="C64:L64">C65+C72+C75+C77+C79</f>
        <v>92.2</v>
      </c>
      <c r="D64" s="52">
        <f t="shared" si="23"/>
        <v>0</v>
      </c>
      <c r="E64" s="52">
        <f t="shared" si="23"/>
        <v>92.2</v>
      </c>
      <c r="F64" s="50">
        <f t="shared" si="23"/>
        <v>152.2</v>
      </c>
      <c r="G64" s="52">
        <f t="shared" si="23"/>
        <v>0</v>
      </c>
      <c r="H64" s="52">
        <f t="shared" si="23"/>
        <v>152.2</v>
      </c>
      <c r="I64" s="50">
        <f t="shared" si="23"/>
        <v>152.2</v>
      </c>
      <c r="J64" s="52">
        <f t="shared" si="23"/>
        <v>0</v>
      </c>
      <c r="K64" s="52">
        <f t="shared" si="23"/>
        <v>152.2</v>
      </c>
      <c r="L64" s="52">
        <f t="shared" si="23"/>
        <v>0</v>
      </c>
    </row>
    <row r="65" spans="1:12" s="42" customFormat="1" ht="15" customHeight="1" outlineLevel="1">
      <c r="A65" s="53" t="s">
        <v>213</v>
      </c>
      <c r="B65" s="49">
        <f t="shared" si="1"/>
        <v>152.2</v>
      </c>
      <c r="C65" s="50">
        <f aca="true" t="shared" si="24" ref="C65:L65">SUM(C66:C71)</f>
        <v>0</v>
      </c>
      <c r="D65" s="54">
        <f t="shared" si="24"/>
        <v>0</v>
      </c>
      <c r="E65" s="54">
        <f t="shared" si="24"/>
        <v>0</v>
      </c>
      <c r="F65" s="50">
        <f t="shared" si="24"/>
        <v>152.2</v>
      </c>
      <c r="G65" s="54">
        <f t="shared" si="24"/>
        <v>0</v>
      </c>
      <c r="H65" s="54">
        <f t="shared" si="24"/>
        <v>152.2</v>
      </c>
      <c r="I65" s="50">
        <f t="shared" si="24"/>
        <v>152.2</v>
      </c>
      <c r="J65" s="54">
        <f t="shared" si="24"/>
        <v>0</v>
      </c>
      <c r="K65" s="54">
        <f t="shared" si="24"/>
        <v>152.2</v>
      </c>
      <c r="L65" s="54">
        <f t="shared" si="24"/>
        <v>0</v>
      </c>
    </row>
    <row r="66" spans="1:12" ht="15" customHeight="1" outlineLevel="1">
      <c r="A66" s="55" t="s">
        <v>214</v>
      </c>
      <c r="B66" s="49">
        <f t="shared" si="1"/>
        <v>0</v>
      </c>
      <c r="C66" s="50">
        <f aca="true" t="shared" si="25" ref="C66:C71">SUM(D66:E66)</f>
        <v>0</v>
      </c>
      <c r="D66" s="56"/>
      <c r="E66" s="56"/>
      <c r="F66" s="50">
        <f aca="true" t="shared" si="26" ref="F66:F71">SUM(G66:H66)</f>
        <v>0</v>
      </c>
      <c r="G66" s="56"/>
      <c r="H66" s="56"/>
      <c r="I66" s="50">
        <f aca="true" t="shared" si="27" ref="I66:I71">SUM(J66:K66)</f>
        <v>0</v>
      </c>
      <c r="J66" s="57"/>
      <c r="K66" s="57"/>
      <c r="L66" s="57"/>
    </row>
    <row r="67" spans="1:12" ht="15" customHeight="1" outlineLevel="1">
      <c r="A67" s="55" t="s">
        <v>215</v>
      </c>
      <c r="B67" s="49">
        <f t="shared" si="1"/>
        <v>0</v>
      </c>
      <c r="C67" s="50">
        <f t="shared" si="25"/>
        <v>0</v>
      </c>
      <c r="D67" s="56"/>
      <c r="E67" s="56"/>
      <c r="F67" s="50">
        <f t="shared" si="26"/>
        <v>0</v>
      </c>
      <c r="G67" s="56"/>
      <c r="H67" s="56"/>
      <c r="I67" s="50">
        <f t="shared" si="27"/>
        <v>0</v>
      </c>
      <c r="J67" s="57"/>
      <c r="K67" s="57"/>
      <c r="L67" s="57"/>
    </row>
    <row r="68" spans="1:12" ht="15" customHeight="1" outlineLevel="1">
      <c r="A68" s="55" t="s">
        <v>216</v>
      </c>
      <c r="B68" s="49">
        <f t="shared" si="1"/>
        <v>0</v>
      </c>
      <c r="C68" s="50">
        <f t="shared" si="25"/>
        <v>0</v>
      </c>
      <c r="D68" s="56"/>
      <c r="E68" s="56"/>
      <c r="F68" s="50">
        <f t="shared" si="26"/>
        <v>0</v>
      </c>
      <c r="G68" s="56"/>
      <c r="H68" s="56"/>
      <c r="I68" s="50">
        <f t="shared" si="27"/>
        <v>0</v>
      </c>
      <c r="J68" s="57"/>
      <c r="K68" s="57"/>
      <c r="L68" s="57"/>
    </row>
    <row r="69" spans="1:12" s="42" customFormat="1" ht="15" customHeight="1" outlineLevel="1">
      <c r="A69" s="55" t="s">
        <v>217</v>
      </c>
      <c r="B69" s="49">
        <f t="shared" si="1"/>
        <v>0</v>
      </c>
      <c r="C69" s="50">
        <f t="shared" si="25"/>
        <v>0</v>
      </c>
      <c r="D69" s="56"/>
      <c r="E69" s="56"/>
      <c r="F69" s="50">
        <f t="shared" si="26"/>
        <v>0</v>
      </c>
      <c r="G69" s="56"/>
      <c r="H69" s="56"/>
      <c r="I69" s="50">
        <f t="shared" si="27"/>
        <v>0</v>
      </c>
      <c r="J69" s="57"/>
      <c r="K69" s="57"/>
      <c r="L69" s="57"/>
    </row>
    <row r="70" spans="1:12" s="43" customFormat="1" ht="15" customHeight="1" outlineLevel="1">
      <c r="A70" s="55" t="s">
        <v>218</v>
      </c>
      <c r="B70" s="49">
        <f t="shared" si="1"/>
        <v>0</v>
      </c>
      <c r="C70" s="50">
        <f t="shared" si="25"/>
        <v>0</v>
      </c>
      <c r="D70" s="56"/>
      <c r="E70" s="56"/>
      <c r="F70" s="50">
        <f t="shared" si="26"/>
        <v>0</v>
      </c>
      <c r="G70" s="56"/>
      <c r="H70" s="56"/>
      <c r="I70" s="50">
        <f t="shared" si="27"/>
        <v>0</v>
      </c>
      <c r="J70" s="57"/>
      <c r="K70" s="57"/>
      <c r="L70" s="57"/>
    </row>
    <row r="71" spans="1:12" s="42" customFormat="1" ht="15" customHeight="1" outlineLevel="1">
      <c r="A71" s="55" t="s">
        <v>219</v>
      </c>
      <c r="B71" s="49">
        <f t="shared" si="1"/>
        <v>152.2</v>
      </c>
      <c r="C71" s="50">
        <f t="shared" si="25"/>
        <v>0</v>
      </c>
      <c r="D71" s="56"/>
      <c r="E71" s="56"/>
      <c r="F71" s="50">
        <f t="shared" si="26"/>
        <v>152.2</v>
      </c>
      <c r="G71" s="56"/>
      <c r="H71" s="56">
        <v>152.2</v>
      </c>
      <c r="I71" s="50">
        <f t="shared" si="27"/>
        <v>152.2</v>
      </c>
      <c r="J71" s="59"/>
      <c r="K71" s="59">
        <v>152.2</v>
      </c>
      <c r="L71" s="59"/>
    </row>
    <row r="72" spans="1:12" ht="15" customHeight="1" outlineLevel="1">
      <c r="A72" s="53" t="s">
        <v>220</v>
      </c>
      <c r="B72" s="49">
        <f t="shared" si="1"/>
        <v>0</v>
      </c>
      <c r="C72" s="50">
        <f aca="true" t="shared" si="28" ref="C72:L72">SUM(C73:C74)</f>
        <v>0</v>
      </c>
      <c r="D72" s="54">
        <f t="shared" si="28"/>
        <v>0</v>
      </c>
      <c r="E72" s="54">
        <f t="shared" si="28"/>
        <v>0</v>
      </c>
      <c r="F72" s="50">
        <f t="shared" si="28"/>
        <v>0</v>
      </c>
      <c r="G72" s="54">
        <f t="shared" si="28"/>
        <v>0</v>
      </c>
      <c r="H72" s="54">
        <f t="shared" si="28"/>
        <v>0</v>
      </c>
      <c r="I72" s="50">
        <f t="shared" si="28"/>
        <v>0</v>
      </c>
      <c r="J72" s="54">
        <f t="shared" si="28"/>
        <v>0</v>
      </c>
      <c r="K72" s="54">
        <f t="shared" si="28"/>
        <v>0</v>
      </c>
      <c r="L72" s="54">
        <f t="shared" si="28"/>
        <v>0</v>
      </c>
    </row>
    <row r="73" spans="1:12" ht="15" customHeight="1" outlineLevel="1">
      <c r="A73" s="55" t="s">
        <v>221</v>
      </c>
      <c r="B73" s="49">
        <f aca="true" t="shared" si="29" ref="B73:B136">F73-C73</f>
        <v>0</v>
      </c>
      <c r="C73" s="50">
        <f>SUM(D73:E73)</f>
        <v>0</v>
      </c>
      <c r="D73" s="56"/>
      <c r="E73" s="56"/>
      <c r="F73" s="50">
        <f>SUM(G73:H73)</f>
        <v>0</v>
      </c>
      <c r="G73" s="56"/>
      <c r="H73" s="56"/>
      <c r="I73" s="50">
        <f>SUM(J73:K73)</f>
        <v>0</v>
      </c>
      <c r="J73" s="60"/>
      <c r="K73" s="60"/>
      <c r="L73" s="60"/>
    </row>
    <row r="74" spans="1:12" ht="15" customHeight="1" outlineLevel="1">
      <c r="A74" s="55" t="s">
        <v>222</v>
      </c>
      <c r="B74" s="49">
        <f t="shared" si="29"/>
        <v>0</v>
      </c>
      <c r="C74" s="50">
        <f>SUM(D74:E74)</f>
        <v>0</v>
      </c>
      <c r="D74" s="56"/>
      <c r="E74" s="56"/>
      <c r="F74" s="50">
        <f>SUM(G74:H74)</f>
        <v>0</v>
      </c>
      <c r="G74" s="56"/>
      <c r="H74" s="56"/>
      <c r="I74" s="50">
        <f>SUM(J74:K74)</f>
        <v>0</v>
      </c>
      <c r="J74" s="59"/>
      <c r="K74" s="59"/>
      <c r="L74" s="59"/>
    </row>
    <row r="75" spans="1:12" s="42" customFormat="1" ht="15" customHeight="1" outlineLevel="1">
      <c r="A75" s="53" t="s">
        <v>223</v>
      </c>
      <c r="B75" s="49">
        <f t="shared" si="29"/>
        <v>0</v>
      </c>
      <c r="C75" s="50">
        <f aca="true" t="shared" si="30" ref="C75:L75">SUM(C76)</f>
        <v>0</v>
      </c>
      <c r="D75" s="54">
        <f t="shared" si="30"/>
        <v>0</v>
      </c>
      <c r="E75" s="54">
        <f t="shared" si="30"/>
        <v>0</v>
      </c>
      <c r="F75" s="50">
        <f t="shared" si="30"/>
        <v>0</v>
      </c>
      <c r="G75" s="54">
        <f t="shared" si="30"/>
        <v>0</v>
      </c>
      <c r="H75" s="54">
        <f t="shared" si="30"/>
        <v>0</v>
      </c>
      <c r="I75" s="50">
        <f t="shared" si="30"/>
        <v>0</v>
      </c>
      <c r="J75" s="54">
        <f t="shared" si="30"/>
        <v>0</v>
      </c>
      <c r="K75" s="54">
        <f t="shared" si="30"/>
        <v>0</v>
      </c>
      <c r="L75" s="54">
        <f t="shared" si="30"/>
        <v>0</v>
      </c>
    </row>
    <row r="76" spans="1:12" ht="15" customHeight="1" outlineLevel="1">
      <c r="A76" s="55" t="s">
        <v>224</v>
      </c>
      <c r="B76" s="49">
        <f t="shared" si="29"/>
        <v>0</v>
      </c>
      <c r="C76" s="50">
        <f>SUM(D76:E76)</f>
        <v>0</v>
      </c>
      <c r="D76" s="56"/>
      <c r="E76" s="56"/>
      <c r="F76" s="50">
        <f>SUM(G76:H76)</f>
        <v>0</v>
      </c>
      <c r="G76" s="56"/>
      <c r="H76" s="56"/>
      <c r="I76" s="50">
        <f>SUM(J76:K76)</f>
        <v>0</v>
      </c>
      <c r="J76" s="59"/>
      <c r="K76" s="59"/>
      <c r="L76" s="59"/>
    </row>
    <row r="77" spans="1:12" ht="15" customHeight="1" outlineLevel="1">
      <c r="A77" s="53" t="s">
        <v>225</v>
      </c>
      <c r="B77" s="49">
        <f t="shared" si="29"/>
        <v>0</v>
      </c>
      <c r="C77" s="50">
        <f aca="true" t="shared" si="31" ref="C77:L77">SUM(C78)</f>
        <v>0</v>
      </c>
      <c r="D77" s="54">
        <f t="shared" si="31"/>
        <v>0</v>
      </c>
      <c r="E77" s="54">
        <f t="shared" si="31"/>
        <v>0</v>
      </c>
      <c r="F77" s="50">
        <f t="shared" si="31"/>
        <v>0</v>
      </c>
      <c r="G77" s="54">
        <f t="shared" si="31"/>
        <v>0</v>
      </c>
      <c r="H77" s="54">
        <f t="shared" si="31"/>
        <v>0</v>
      </c>
      <c r="I77" s="50">
        <f t="shared" si="31"/>
        <v>0</v>
      </c>
      <c r="J77" s="54">
        <f t="shared" si="31"/>
        <v>0</v>
      </c>
      <c r="K77" s="54">
        <f t="shared" si="31"/>
        <v>0</v>
      </c>
      <c r="L77" s="54">
        <f t="shared" si="31"/>
        <v>0</v>
      </c>
    </row>
    <row r="78" spans="1:12" s="42" customFormat="1" ht="15" customHeight="1" outlineLevel="1">
      <c r="A78" s="55" t="s">
        <v>226</v>
      </c>
      <c r="B78" s="49">
        <f t="shared" si="29"/>
        <v>0</v>
      </c>
      <c r="C78" s="50">
        <f>SUM(D78:E78)</f>
        <v>0</v>
      </c>
      <c r="D78" s="56"/>
      <c r="E78" s="56"/>
      <c r="F78" s="50">
        <f>SUM(G78:H78)</f>
        <v>0</v>
      </c>
      <c r="G78" s="56"/>
      <c r="H78" s="56"/>
      <c r="I78" s="50">
        <f>SUM(J78:K78)</f>
        <v>0</v>
      </c>
      <c r="J78" s="59"/>
      <c r="K78" s="59"/>
      <c r="L78" s="59"/>
    </row>
    <row r="79" spans="1:12" ht="15" customHeight="1" outlineLevel="1">
      <c r="A79" s="53" t="s">
        <v>227</v>
      </c>
      <c r="B79" s="49">
        <f t="shared" si="29"/>
        <v>-92.2</v>
      </c>
      <c r="C79" s="50">
        <f>SUM(D79:E79)</f>
        <v>92.2</v>
      </c>
      <c r="D79" s="58"/>
      <c r="E79" s="58">
        <v>92.2</v>
      </c>
      <c r="F79" s="50">
        <f>SUM(G79:H79)</f>
        <v>0</v>
      </c>
      <c r="G79" s="58"/>
      <c r="H79" s="58"/>
      <c r="I79" s="50">
        <f>SUM(J79:K79)</f>
        <v>0</v>
      </c>
      <c r="J79" s="61"/>
      <c r="K79" s="61"/>
      <c r="L79" s="61"/>
    </row>
    <row r="80" spans="1:12" ht="15" customHeight="1">
      <c r="A80" s="48" t="s">
        <v>228</v>
      </c>
      <c r="B80" s="49">
        <f t="shared" si="29"/>
        <v>-60</v>
      </c>
      <c r="C80" s="50">
        <f aca="true" t="shared" si="32" ref="C80:L80">C81+C83+C85</f>
        <v>60</v>
      </c>
      <c r="D80" s="52">
        <f t="shared" si="32"/>
        <v>0</v>
      </c>
      <c r="E80" s="52">
        <f t="shared" si="32"/>
        <v>60</v>
      </c>
      <c r="F80" s="50">
        <f t="shared" si="32"/>
        <v>0</v>
      </c>
      <c r="G80" s="52">
        <f t="shared" si="32"/>
        <v>0</v>
      </c>
      <c r="H80" s="52">
        <f t="shared" si="32"/>
        <v>0</v>
      </c>
      <c r="I80" s="50">
        <f t="shared" si="32"/>
        <v>0</v>
      </c>
      <c r="J80" s="52">
        <f t="shared" si="32"/>
        <v>0</v>
      </c>
      <c r="K80" s="52">
        <f t="shared" si="32"/>
        <v>0</v>
      </c>
      <c r="L80" s="52">
        <f t="shared" si="32"/>
        <v>0</v>
      </c>
    </row>
    <row r="81" spans="1:12" ht="15" customHeight="1" outlineLevel="1">
      <c r="A81" s="53" t="s">
        <v>229</v>
      </c>
      <c r="B81" s="49">
        <f t="shared" si="29"/>
        <v>0</v>
      </c>
      <c r="C81" s="50">
        <f aca="true" t="shared" si="33" ref="C81:L81">SUM(C82)</f>
        <v>0</v>
      </c>
      <c r="D81" s="54">
        <f t="shared" si="33"/>
        <v>0</v>
      </c>
      <c r="E81" s="54">
        <f t="shared" si="33"/>
        <v>0</v>
      </c>
      <c r="F81" s="50">
        <f t="shared" si="33"/>
        <v>0</v>
      </c>
      <c r="G81" s="54">
        <f t="shared" si="33"/>
        <v>0</v>
      </c>
      <c r="H81" s="54">
        <f t="shared" si="33"/>
        <v>0</v>
      </c>
      <c r="I81" s="50">
        <f t="shared" si="33"/>
        <v>0</v>
      </c>
      <c r="J81" s="54">
        <f t="shared" si="33"/>
        <v>0</v>
      </c>
      <c r="K81" s="54">
        <f t="shared" si="33"/>
        <v>0</v>
      </c>
      <c r="L81" s="54">
        <f t="shared" si="33"/>
        <v>0</v>
      </c>
    </row>
    <row r="82" spans="1:12" ht="15" customHeight="1" outlineLevel="1">
      <c r="A82" s="55" t="s">
        <v>230</v>
      </c>
      <c r="B82" s="49">
        <f t="shared" si="29"/>
        <v>0</v>
      </c>
      <c r="C82" s="50">
        <f>SUM(D82:E82)</f>
        <v>0</v>
      </c>
      <c r="D82" s="56"/>
      <c r="E82" s="56"/>
      <c r="F82" s="50">
        <f>SUM(G82:H82)</f>
        <v>0</v>
      </c>
      <c r="G82" s="56"/>
      <c r="H82" s="56"/>
      <c r="I82" s="50">
        <f>SUM(J82:K82)</f>
        <v>0</v>
      </c>
      <c r="J82" s="59"/>
      <c r="K82" s="59"/>
      <c r="L82" s="59"/>
    </row>
    <row r="83" spans="1:12" ht="15" customHeight="1" outlineLevel="1">
      <c r="A83" s="53" t="s">
        <v>231</v>
      </c>
      <c r="B83" s="49">
        <f t="shared" si="29"/>
        <v>0</v>
      </c>
      <c r="C83" s="50">
        <f aca="true" t="shared" si="34" ref="C83:L83">SUM(C84)</f>
        <v>0</v>
      </c>
      <c r="D83" s="54">
        <f t="shared" si="34"/>
        <v>0</v>
      </c>
      <c r="E83" s="54">
        <f t="shared" si="34"/>
        <v>0</v>
      </c>
      <c r="F83" s="50">
        <f t="shared" si="34"/>
        <v>0</v>
      </c>
      <c r="G83" s="54">
        <f t="shared" si="34"/>
        <v>0</v>
      </c>
      <c r="H83" s="54">
        <f t="shared" si="34"/>
        <v>0</v>
      </c>
      <c r="I83" s="50">
        <f t="shared" si="34"/>
        <v>0</v>
      </c>
      <c r="J83" s="54">
        <f t="shared" si="34"/>
        <v>0</v>
      </c>
      <c r="K83" s="54">
        <f t="shared" si="34"/>
        <v>0</v>
      </c>
      <c r="L83" s="54">
        <f t="shared" si="34"/>
        <v>0</v>
      </c>
    </row>
    <row r="84" spans="1:12" ht="15" customHeight="1" outlineLevel="1">
      <c r="A84" s="55" t="s">
        <v>232</v>
      </c>
      <c r="B84" s="49">
        <f t="shared" si="29"/>
        <v>0</v>
      </c>
      <c r="C84" s="50">
        <f>SUM(D84:E84)</f>
        <v>0</v>
      </c>
      <c r="D84" s="56"/>
      <c r="E84" s="56"/>
      <c r="F84" s="50">
        <f>SUM(G84:H84)</f>
        <v>0</v>
      </c>
      <c r="G84" s="56"/>
      <c r="H84" s="56"/>
      <c r="I84" s="50">
        <f>SUM(J84:K84)</f>
        <v>0</v>
      </c>
      <c r="J84" s="59"/>
      <c r="K84" s="59"/>
      <c r="L84" s="59"/>
    </row>
    <row r="85" spans="1:12" s="42" customFormat="1" ht="15" customHeight="1" outlineLevel="1">
      <c r="A85" s="53" t="s">
        <v>233</v>
      </c>
      <c r="B85" s="49">
        <f t="shared" si="29"/>
        <v>-60</v>
      </c>
      <c r="C85" s="50">
        <f aca="true" t="shared" si="35" ref="C85:L85">SUM(C86)</f>
        <v>60</v>
      </c>
      <c r="D85" s="54">
        <f t="shared" si="35"/>
        <v>0</v>
      </c>
      <c r="E85" s="54">
        <f t="shared" si="35"/>
        <v>60</v>
      </c>
      <c r="F85" s="50">
        <f t="shared" si="35"/>
        <v>0</v>
      </c>
      <c r="G85" s="54">
        <f t="shared" si="35"/>
        <v>0</v>
      </c>
      <c r="H85" s="54">
        <f t="shared" si="35"/>
        <v>0</v>
      </c>
      <c r="I85" s="50">
        <f t="shared" si="35"/>
        <v>0</v>
      </c>
      <c r="J85" s="54">
        <f t="shared" si="35"/>
        <v>0</v>
      </c>
      <c r="K85" s="54">
        <f t="shared" si="35"/>
        <v>0</v>
      </c>
      <c r="L85" s="54">
        <f t="shared" si="35"/>
        <v>0</v>
      </c>
    </row>
    <row r="86" spans="1:12" ht="15" customHeight="1" outlineLevel="1">
      <c r="A86" s="55" t="s">
        <v>234</v>
      </c>
      <c r="B86" s="49">
        <f t="shared" si="29"/>
        <v>-60</v>
      </c>
      <c r="C86" s="50">
        <f>SUM(D86:E86)</f>
        <v>60</v>
      </c>
      <c r="D86" s="56"/>
      <c r="E86" s="56">
        <v>60</v>
      </c>
      <c r="F86" s="50">
        <f>SUM(G86:H86)</f>
        <v>0</v>
      </c>
      <c r="G86" s="56"/>
      <c r="H86" s="56"/>
      <c r="I86" s="50">
        <f>SUM(J86:K86)</f>
        <v>0</v>
      </c>
      <c r="J86" s="61"/>
      <c r="K86" s="61"/>
      <c r="L86" s="61"/>
    </row>
    <row r="87" spans="1:12" ht="15" customHeight="1">
      <c r="A87" s="48" t="s">
        <v>235</v>
      </c>
      <c r="B87" s="49">
        <f t="shared" si="29"/>
        <v>-521.05</v>
      </c>
      <c r="C87" s="50">
        <f aca="true" t="shared" si="36" ref="C87:L87">C88+C95+C98+C101+C103</f>
        <v>621.05</v>
      </c>
      <c r="D87" s="52">
        <f t="shared" si="36"/>
        <v>0</v>
      </c>
      <c r="E87" s="52">
        <f t="shared" si="36"/>
        <v>621.05</v>
      </c>
      <c r="F87" s="50">
        <f t="shared" si="36"/>
        <v>100</v>
      </c>
      <c r="G87" s="52">
        <f t="shared" si="36"/>
        <v>0</v>
      </c>
      <c r="H87" s="52">
        <f t="shared" si="36"/>
        <v>100</v>
      </c>
      <c r="I87" s="50">
        <f t="shared" si="36"/>
        <v>100</v>
      </c>
      <c r="J87" s="52">
        <f t="shared" si="36"/>
        <v>0</v>
      </c>
      <c r="K87" s="52">
        <f t="shared" si="36"/>
        <v>100</v>
      </c>
      <c r="L87" s="52">
        <f t="shared" si="36"/>
        <v>0</v>
      </c>
    </row>
    <row r="88" spans="1:12" s="43" customFormat="1" ht="15" customHeight="1" outlineLevel="1">
      <c r="A88" s="53" t="s">
        <v>236</v>
      </c>
      <c r="B88" s="49">
        <f t="shared" si="29"/>
        <v>-521.05</v>
      </c>
      <c r="C88" s="50">
        <f aca="true" t="shared" si="37" ref="C88:L88">SUM(C89:C94)</f>
        <v>621.05</v>
      </c>
      <c r="D88" s="54">
        <f t="shared" si="37"/>
        <v>0</v>
      </c>
      <c r="E88" s="54">
        <f t="shared" si="37"/>
        <v>621.05</v>
      </c>
      <c r="F88" s="50">
        <f t="shared" si="37"/>
        <v>100</v>
      </c>
      <c r="G88" s="54">
        <f t="shared" si="37"/>
        <v>0</v>
      </c>
      <c r="H88" s="54">
        <f t="shared" si="37"/>
        <v>100</v>
      </c>
      <c r="I88" s="50">
        <f t="shared" si="37"/>
        <v>100</v>
      </c>
      <c r="J88" s="54">
        <f t="shared" si="37"/>
        <v>0</v>
      </c>
      <c r="K88" s="54">
        <f t="shared" si="37"/>
        <v>100</v>
      </c>
      <c r="L88" s="54">
        <f t="shared" si="37"/>
        <v>0</v>
      </c>
    </row>
    <row r="89" spans="1:12" s="42" customFormat="1" ht="15" customHeight="1" outlineLevel="1">
      <c r="A89" s="55" t="s">
        <v>237</v>
      </c>
      <c r="B89" s="49">
        <f t="shared" si="29"/>
        <v>-23.48</v>
      </c>
      <c r="C89" s="50">
        <f aca="true" t="shared" si="38" ref="C89:C94">SUM(D89:E89)</f>
        <v>23.48</v>
      </c>
      <c r="D89" s="56"/>
      <c r="E89" s="56">
        <v>23.48</v>
      </c>
      <c r="F89" s="50">
        <f aca="true" t="shared" si="39" ref="F89:F94">SUM(G89:H89)</f>
        <v>0</v>
      </c>
      <c r="G89" s="56"/>
      <c r="H89" s="56"/>
      <c r="I89" s="50">
        <f aca="true" t="shared" si="40" ref="I89:I94">SUM(J89:K89)</f>
        <v>0</v>
      </c>
      <c r="J89" s="60"/>
      <c r="K89" s="60"/>
      <c r="L89" s="60"/>
    </row>
    <row r="90" spans="1:12" ht="15" customHeight="1" outlineLevel="1">
      <c r="A90" s="55" t="s">
        <v>238</v>
      </c>
      <c r="B90" s="49">
        <f t="shared" si="29"/>
        <v>0</v>
      </c>
      <c r="C90" s="50">
        <f t="shared" si="38"/>
        <v>0</v>
      </c>
      <c r="D90" s="56"/>
      <c r="E90" s="56"/>
      <c r="F90" s="50">
        <f t="shared" si="39"/>
        <v>0</v>
      </c>
      <c r="G90" s="56"/>
      <c r="H90" s="56"/>
      <c r="I90" s="50">
        <f t="shared" si="40"/>
        <v>0</v>
      </c>
      <c r="J90" s="60"/>
      <c r="K90" s="60"/>
      <c r="L90" s="60"/>
    </row>
    <row r="91" spans="1:12" s="42" customFormat="1" ht="15" customHeight="1" outlineLevel="1">
      <c r="A91" s="55" t="s">
        <v>239</v>
      </c>
      <c r="B91" s="49">
        <f t="shared" si="29"/>
        <v>-0.8</v>
      </c>
      <c r="C91" s="50">
        <f t="shared" si="38"/>
        <v>0.8</v>
      </c>
      <c r="D91" s="56"/>
      <c r="E91" s="56">
        <v>0.8</v>
      </c>
      <c r="F91" s="50">
        <f t="shared" si="39"/>
        <v>0</v>
      </c>
      <c r="G91" s="56"/>
      <c r="H91" s="56"/>
      <c r="I91" s="50">
        <f t="shared" si="40"/>
        <v>0</v>
      </c>
      <c r="J91" s="60"/>
      <c r="K91" s="60"/>
      <c r="L91" s="60"/>
    </row>
    <row r="92" spans="1:12" ht="15" customHeight="1" outlineLevel="1">
      <c r="A92" s="55" t="s">
        <v>240</v>
      </c>
      <c r="B92" s="49">
        <f t="shared" si="29"/>
        <v>0</v>
      </c>
      <c r="C92" s="50">
        <f t="shared" si="38"/>
        <v>0</v>
      </c>
      <c r="D92" s="56"/>
      <c r="E92" s="56"/>
      <c r="F92" s="50">
        <f t="shared" si="39"/>
        <v>0</v>
      </c>
      <c r="G92" s="56"/>
      <c r="H92" s="56"/>
      <c r="I92" s="50">
        <f t="shared" si="40"/>
        <v>0</v>
      </c>
      <c r="J92" s="60"/>
      <c r="K92" s="60"/>
      <c r="L92" s="60"/>
    </row>
    <row r="93" spans="1:12" ht="15" customHeight="1" outlineLevel="1">
      <c r="A93" s="55" t="s">
        <v>241</v>
      </c>
      <c r="B93" s="49">
        <f t="shared" si="29"/>
        <v>0</v>
      </c>
      <c r="C93" s="50">
        <f t="shared" si="38"/>
        <v>0</v>
      </c>
      <c r="D93" s="56"/>
      <c r="E93" s="56"/>
      <c r="F93" s="50">
        <f t="shared" si="39"/>
        <v>0</v>
      </c>
      <c r="G93" s="56"/>
      <c r="H93" s="56"/>
      <c r="I93" s="50">
        <f t="shared" si="40"/>
        <v>0</v>
      </c>
      <c r="J93" s="60"/>
      <c r="K93" s="60"/>
      <c r="L93" s="60"/>
    </row>
    <row r="94" spans="1:12" s="42" customFormat="1" ht="15" customHeight="1" outlineLevel="1">
      <c r="A94" s="55" t="s">
        <v>242</v>
      </c>
      <c r="B94" s="49">
        <f t="shared" si="29"/>
        <v>-496.77</v>
      </c>
      <c r="C94" s="50">
        <f t="shared" si="38"/>
        <v>596.77</v>
      </c>
      <c r="D94" s="56"/>
      <c r="E94" s="56">
        <v>596.77</v>
      </c>
      <c r="F94" s="50">
        <f t="shared" si="39"/>
        <v>100</v>
      </c>
      <c r="G94" s="56"/>
      <c r="H94" s="56">
        <v>100</v>
      </c>
      <c r="I94" s="50">
        <f t="shared" si="40"/>
        <v>100</v>
      </c>
      <c r="J94" s="59"/>
      <c r="K94" s="59">
        <v>100</v>
      </c>
      <c r="L94" s="59"/>
    </row>
    <row r="95" spans="1:12" ht="15" customHeight="1" outlineLevel="1">
      <c r="A95" s="53" t="s">
        <v>243</v>
      </c>
      <c r="B95" s="49">
        <f t="shared" si="29"/>
        <v>0</v>
      </c>
      <c r="C95" s="50">
        <f aca="true" t="shared" si="41" ref="C95:L95">SUM(C96:C97)</f>
        <v>0</v>
      </c>
      <c r="D95" s="54">
        <f t="shared" si="41"/>
        <v>0</v>
      </c>
      <c r="E95" s="54">
        <f t="shared" si="41"/>
        <v>0</v>
      </c>
      <c r="F95" s="50">
        <f t="shared" si="41"/>
        <v>0</v>
      </c>
      <c r="G95" s="54">
        <f t="shared" si="41"/>
        <v>0</v>
      </c>
      <c r="H95" s="54">
        <f t="shared" si="41"/>
        <v>0</v>
      </c>
      <c r="I95" s="50">
        <f t="shared" si="41"/>
        <v>0</v>
      </c>
      <c r="J95" s="54">
        <f t="shared" si="41"/>
        <v>0</v>
      </c>
      <c r="K95" s="54">
        <f t="shared" si="41"/>
        <v>0</v>
      </c>
      <c r="L95" s="54">
        <f t="shared" si="41"/>
        <v>0</v>
      </c>
    </row>
    <row r="96" spans="1:12" ht="15" customHeight="1" outlineLevel="1">
      <c r="A96" s="55" t="s">
        <v>244</v>
      </c>
      <c r="B96" s="49">
        <f t="shared" si="29"/>
        <v>0</v>
      </c>
      <c r="C96" s="50">
        <f>SUM(D96:E96)</f>
        <v>0</v>
      </c>
      <c r="D96" s="56"/>
      <c r="E96" s="56"/>
      <c r="F96" s="50">
        <f>SUM(G96:H96)</f>
        <v>0</v>
      </c>
      <c r="G96" s="56"/>
      <c r="H96" s="56"/>
      <c r="I96" s="50">
        <f>SUM(J96:K96)</f>
        <v>0</v>
      </c>
      <c r="J96" s="60"/>
      <c r="K96" s="60"/>
      <c r="L96" s="60"/>
    </row>
    <row r="97" spans="1:12" ht="15" customHeight="1" outlineLevel="1">
      <c r="A97" s="55" t="s">
        <v>245</v>
      </c>
      <c r="B97" s="49">
        <f t="shared" si="29"/>
        <v>0</v>
      </c>
      <c r="C97" s="50">
        <f>SUM(D97:E97)</f>
        <v>0</v>
      </c>
      <c r="D97" s="56"/>
      <c r="E97" s="56"/>
      <c r="F97" s="50">
        <f>SUM(G97:H97)</f>
        <v>0</v>
      </c>
      <c r="G97" s="56"/>
      <c r="H97" s="56"/>
      <c r="I97" s="50">
        <f>SUM(J97:K97)</f>
        <v>0</v>
      </c>
      <c r="J97" s="59"/>
      <c r="K97" s="59"/>
      <c r="L97" s="59"/>
    </row>
    <row r="98" spans="1:12" s="42" customFormat="1" ht="15" customHeight="1" outlineLevel="1">
      <c r="A98" s="53" t="s">
        <v>246</v>
      </c>
      <c r="B98" s="49">
        <f t="shared" si="29"/>
        <v>0</v>
      </c>
      <c r="C98" s="50">
        <f aca="true" t="shared" si="42" ref="C98:L98">SUM(C99:C100)</f>
        <v>0</v>
      </c>
      <c r="D98" s="54">
        <f t="shared" si="42"/>
        <v>0</v>
      </c>
      <c r="E98" s="54">
        <f t="shared" si="42"/>
        <v>0</v>
      </c>
      <c r="F98" s="50">
        <f t="shared" si="42"/>
        <v>0</v>
      </c>
      <c r="G98" s="54">
        <f t="shared" si="42"/>
        <v>0</v>
      </c>
      <c r="H98" s="54">
        <f t="shared" si="42"/>
        <v>0</v>
      </c>
      <c r="I98" s="50">
        <f t="shared" si="42"/>
        <v>0</v>
      </c>
      <c r="J98" s="54">
        <f t="shared" si="42"/>
        <v>0</v>
      </c>
      <c r="K98" s="54">
        <f t="shared" si="42"/>
        <v>0</v>
      </c>
      <c r="L98" s="54">
        <f t="shared" si="42"/>
        <v>0</v>
      </c>
    </row>
    <row r="99" spans="1:12" ht="15" customHeight="1" outlineLevel="1">
      <c r="A99" s="55" t="s">
        <v>247</v>
      </c>
      <c r="B99" s="49">
        <f t="shared" si="29"/>
        <v>0</v>
      </c>
      <c r="C99" s="50">
        <f>SUM(D99:E99)</f>
        <v>0</v>
      </c>
      <c r="D99" s="56"/>
      <c r="E99" s="56"/>
      <c r="F99" s="50">
        <f>SUM(G99:H99)</f>
        <v>0</v>
      </c>
      <c r="G99" s="56"/>
      <c r="H99" s="56"/>
      <c r="I99" s="50">
        <f>SUM(J99:K99)</f>
        <v>0</v>
      </c>
      <c r="J99" s="60"/>
      <c r="K99" s="60"/>
      <c r="L99" s="60"/>
    </row>
    <row r="100" spans="1:12" ht="15" customHeight="1" outlineLevel="1">
      <c r="A100" s="55" t="s">
        <v>248</v>
      </c>
      <c r="B100" s="49">
        <f t="shared" si="29"/>
        <v>0</v>
      </c>
      <c r="C100" s="50">
        <f>SUM(D100:E100)</f>
        <v>0</v>
      </c>
      <c r="D100" s="56"/>
      <c r="E100" s="56"/>
      <c r="F100" s="50">
        <f>SUM(G100:H100)</f>
        <v>0</v>
      </c>
      <c r="G100" s="56"/>
      <c r="H100" s="56"/>
      <c r="I100" s="50">
        <f>SUM(J100:K100)</f>
        <v>0</v>
      </c>
      <c r="J100" s="59"/>
      <c r="K100" s="59"/>
      <c r="L100" s="59"/>
    </row>
    <row r="101" spans="1:12" s="42" customFormat="1" ht="15" customHeight="1" outlineLevel="1">
      <c r="A101" s="53" t="s">
        <v>249</v>
      </c>
      <c r="B101" s="49">
        <f t="shared" si="29"/>
        <v>0</v>
      </c>
      <c r="C101" s="50">
        <f aca="true" t="shared" si="43" ref="C101:L101">SUM(C102)</f>
        <v>0</v>
      </c>
      <c r="D101" s="54">
        <f t="shared" si="43"/>
        <v>0</v>
      </c>
      <c r="E101" s="54">
        <f t="shared" si="43"/>
        <v>0</v>
      </c>
      <c r="F101" s="50">
        <f t="shared" si="43"/>
        <v>0</v>
      </c>
      <c r="G101" s="54">
        <f t="shared" si="43"/>
        <v>0</v>
      </c>
      <c r="H101" s="54">
        <f t="shared" si="43"/>
        <v>0</v>
      </c>
      <c r="I101" s="50">
        <f t="shared" si="43"/>
        <v>0</v>
      </c>
      <c r="J101" s="54">
        <f t="shared" si="43"/>
        <v>0</v>
      </c>
      <c r="K101" s="54">
        <f t="shared" si="43"/>
        <v>0</v>
      </c>
      <c r="L101" s="54">
        <f t="shared" si="43"/>
        <v>0</v>
      </c>
    </row>
    <row r="102" spans="1:12" ht="15" customHeight="1" outlineLevel="1">
      <c r="A102" s="55" t="s">
        <v>250</v>
      </c>
      <c r="B102" s="49">
        <f t="shared" si="29"/>
        <v>0</v>
      </c>
      <c r="C102" s="50">
        <f>SUM(D102:E102)</f>
        <v>0</v>
      </c>
      <c r="D102" s="56"/>
      <c r="E102" s="56"/>
      <c r="F102" s="50">
        <f>SUM(G102:H102)</f>
        <v>0</v>
      </c>
      <c r="G102" s="56"/>
      <c r="H102" s="56"/>
      <c r="I102" s="50">
        <f>SUM(J102:K102)</f>
        <v>0</v>
      </c>
      <c r="J102" s="59"/>
      <c r="K102" s="59"/>
      <c r="L102" s="59"/>
    </row>
    <row r="103" spans="1:12" s="43" customFormat="1" ht="15" customHeight="1" outlineLevel="1">
      <c r="A103" s="53" t="s">
        <v>251</v>
      </c>
      <c r="B103" s="49">
        <f t="shared" si="29"/>
        <v>0</v>
      </c>
      <c r="C103" s="50">
        <f aca="true" t="shared" si="44" ref="C103:L103">SUM(C104:C105)</f>
        <v>0</v>
      </c>
      <c r="D103" s="54">
        <f t="shared" si="44"/>
        <v>0</v>
      </c>
      <c r="E103" s="54">
        <f t="shared" si="44"/>
        <v>0</v>
      </c>
      <c r="F103" s="50">
        <f t="shared" si="44"/>
        <v>0</v>
      </c>
      <c r="G103" s="54">
        <f t="shared" si="44"/>
        <v>0</v>
      </c>
      <c r="H103" s="54">
        <f t="shared" si="44"/>
        <v>0</v>
      </c>
      <c r="I103" s="50">
        <f t="shared" si="44"/>
        <v>0</v>
      </c>
      <c r="J103" s="54">
        <f t="shared" si="44"/>
        <v>0</v>
      </c>
      <c r="K103" s="54">
        <f t="shared" si="44"/>
        <v>0</v>
      </c>
      <c r="L103" s="54">
        <f t="shared" si="44"/>
        <v>0</v>
      </c>
    </row>
    <row r="104" spans="1:12" s="42" customFormat="1" ht="15" customHeight="1" outlineLevel="1">
      <c r="A104" s="55" t="s">
        <v>252</v>
      </c>
      <c r="B104" s="49">
        <f t="shared" si="29"/>
        <v>0</v>
      </c>
      <c r="C104" s="50">
        <f>SUM(D104:E104)</f>
        <v>0</v>
      </c>
      <c r="D104" s="56"/>
      <c r="E104" s="56"/>
      <c r="F104" s="50">
        <f>SUM(G104:H104)</f>
        <v>0</v>
      </c>
      <c r="G104" s="56"/>
      <c r="H104" s="56"/>
      <c r="I104" s="50">
        <f>SUM(J104:K104)</f>
        <v>0</v>
      </c>
      <c r="J104" s="60"/>
      <c r="K104" s="60"/>
      <c r="L104" s="60"/>
    </row>
    <row r="105" spans="1:12" ht="15" customHeight="1" outlineLevel="1">
      <c r="A105" s="55" t="s">
        <v>253</v>
      </c>
      <c r="B105" s="49">
        <f t="shared" si="29"/>
        <v>0</v>
      </c>
      <c r="C105" s="50">
        <f>SUM(D105:E105)</f>
        <v>0</v>
      </c>
      <c r="D105" s="56"/>
      <c r="E105" s="56"/>
      <c r="F105" s="50">
        <f>SUM(G105:H105)</f>
        <v>0</v>
      </c>
      <c r="G105" s="56"/>
      <c r="H105" s="56"/>
      <c r="I105" s="50">
        <f>SUM(J105:K105)</f>
        <v>0</v>
      </c>
      <c r="J105" s="61"/>
      <c r="K105" s="61"/>
      <c r="L105" s="61"/>
    </row>
    <row r="106" spans="1:12" ht="15" customHeight="1">
      <c r="A106" s="48" t="s">
        <v>254</v>
      </c>
      <c r="B106" s="49">
        <f t="shared" si="29"/>
        <v>-35.16</v>
      </c>
      <c r="C106" s="50">
        <f aca="true" t="shared" si="45" ref="C106:L106">C107+C111+C115+C118+C125+C130+C137+C140+C143+C146+C148+C151</f>
        <v>231.93</v>
      </c>
      <c r="D106" s="52">
        <f t="shared" si="45"/>
        <v>0</v>
      </c>
      <c r="E106" s="52">
        <f t="shared" si="45"/>
        <v>231.93</v>
      </c>
      <c r="F106" s="50">
        <f t="shared" si="45"/>
        <v>196.77</v>
      </c>
      <c r="G106" s="52">
        <f t="shared" si="45"/>
        <v>6.57</v>
      </c>
      <c r="H106" s="52">
        <f t="shared" si="45"/>
        <v>190.2</v>
      </c>
      <c r="I106" s="50">
        <f t="shared" si="45"/>
        <v>196.8</v>
      </c>
      <c r="J106" s="52">
        <f t="shared" si="45"/>
        <v>0</v>
      </c>
      <c r="K106" s="52">
        <f t="shared" si="45"/>
        <v>196.8</v>
      </c>
      <c r="L106" s="52">
        <f t="shared" si="45"/>
        <v>0</v>
      </c>
    </row>
    <row r="107" spans="1:12" ht="15" customHeight="1" outlineLevel="1">
      <c r="A107" s="53" t="s">
        <v>255</v>
      </c>
      <c r="B107" s="49">
        <f t="shared" si="29"/>
        <v>0</v>
      </c>
      <c r="C107" s="50">
        <f aca="true" t="shared" si="46" ref="C107:L107">SUM(C108:C110)</f>
        <v>0</v>
      </c>
      <c r="D107" s="54">
        <f t="shared" si="46"/>
        <v>0</v>
      </c>
      <c r="E107" s="54">
        <f t="shared" si="46"/>
        <v>0</v>
      </c>
      <c r="F107" s="50">
        <f t="shared" si="46"/>
        <v>0</v>
      </c>
      <c r="G107" s="54">
        <f t="shared" si="46"/>
        <v>0</v>
      </c>
      <c r="H107" s="54">
        <f t="shared" si="46"/>
        <v>0</v>
      </c>
      <c r="I107" s="50">
        <f t="shared" si="46"/>
        <v>0</v>
      </c>
      <c r="J107" s="54">
        <f t="shared" si="46"/>
        <v>0</v>
      </c>
      <c r="K107" s="54">
        <f t="shared" si="46"/>
        <v>0</v>
      </c>
      <c r="L107" s="54">
        <f t="shared" si="46"/>
        <v>0</v>
      </c>
    </row>
    <row r="108" spans="1:12" ht="15" customHeight="1" outlineLevel="1">
      <c r="A108" s="55" t="s">
        <v>256</v>
      </c>
      <c r="B108" s="49">
        <f t="shared" si="29"/>
        <v>0</v>
      </c>
      <c r="C108" s="50">
        <f>SUM(D108:E108)</f>
        <v>0</v>
      </c>
      <c r="D108" s="56"/>
      <c r="E108" s="56"/>
      <c r="F108" s="50">
        <f>SUM(G108:H108)</f>
        <v>0</v>
      </c>
      <c r="G108" s="56"/>
      <c r="H108" s="56"/>
      <c r="I108" s="50">
        <f>SUM(J108:K108)</f>
        <v>0</v>
      </c>
      <c r="J108" s="60"/>
      <c r="K108" s="60"/>
      <c r="L108" s="60"/>
    </row>
    <row r="109" spans="1:12" ht="15" customHeight="1" outlineLevel="1">
      <c r="A109" s="55" t="s">
        <v>257</v>
      </c>
      <c r="B109" s="49">
        <f t="shared" si="29"/>
        <v>0</v>
      </c>
      <c r="C109" s="50">
        <f>SUM(D109:E109)</f>
        <v>0</v>
      </c>
      <c r="D109" s="56"/>
      <c r="E109" s="56"/>
      <c r="F109" s="50">
        <f>SUM(G109:H109)</f>
        <v>0</v>
      </c>
      <c r="G109" s="56"/>
      <c r="H109" s="56"/>
      <c r="I109" s="50">
        <f>SUM(J109:K109)</f>
        <v>0</v>
      </c>
      <c r="J109" s="60"/>
      <c r="K109" s="60"/>
      <c r="L109" s="60"/>
    </row>
    <row r="110" spans="1:12" s="42" customFormat="1" ht="15" customHeight="1" outlineLevel="1">
      <c r="A110" s="55" t="s">
        <v>258</v>
      </c>
      <c r="B110" s="49">
        <f t="shared" si="29"/>
        <v>0</v>
      </c>
      <c r="C110" s="50">
        <f>SUM(D110:E110)</f>
        <v>0</v>
      </c>
      <c r="D110" s="56"/>
      <c r="E110" s="56"/>
      <c r="F110" s="50">
        <f>SUM(G110:H110)</f>
        <v>0</v>
      </c>
      <c r="G110" s="56"/>
      <c r="H110" s="56"/>
      <c r="I110" s="50">
        <f>SUM(J110:K110)</f>
        <v>0</v>
      </c>
      <c r="J110" s="59"/>
      <c r="K110" s="59"/>
      <c r="L110" s="59"/>
    </row>
    <row r="111" spans="1:12" s="42" customFormat="1" ht="15" customHeight="1" outlineLevel="1">
      <c r="A111" s="53" t="s">
        <v>259</v>
      </c>
      <c r="B111" s="49">
        <f t="shared" si="29"/>
        <v>0</v>
      </c>
      <c r="C111" s="50">
        <f aca="true" t="shared" si="47" ref="C111:L111">SUM(C112:C114)</f>
        <v>0</v>
      </c>
      <c r="D111" s="54">
        <f t="shared" si="47"/>
        <v>0</v>
      </c>
      <c r="E111" s="54">
        <f t="shared" si="47"/>
        <v>0</v>
      </c>
      <c r="F111" s="50">
        <f t="shared" si="47"/>
        <v>0</v>
      </c>
      <c r="G111" s="54">
        <f t="shared" si="47"/>
        <v>0</v>
      </c>
      <c r="H111" s="54">
        <f t="shared" si="47"/>
        <v>0</v>
      </c>
      <c r="I111" s="50">
        <f t="shared" si="47"/>
        <v>0</v>
      </c>
      <c r="J111" s="54">
        <f t="shared" si="47"/>
        <v>0</v>
      </c>
      <c r="K111" s="54">
        <f t="shared" si="47"/>
        <v>0</v>
      </c>
      <c r="L111" s="54">
        <f t="shared" si="47"/>
        <v>0</v>
      </c>
    </row>
    <row r="112" spans="1:12" ht="15" customHeight="1" outlineLevel="1">
      <c r="A112" s="55" t="s">
        <v>178</v>
      </c>
      <c r="B112" s="49">
        <f t="shared" si="29"/>
        <v>0</v>
      </c>
      <c r="C112" s="50">
        <f>SUM(D112:E112)</f>
        <v>0</v>
      </c>
      <c r="D112" s="56"/>
      <c r="E112" s="56"/>
      <c r="F112" s="50">
        <f>SUM(G112:H112)</f>
        <v>0</v>
      </c>
      <c r="G112" s="56"/>
      <c r="H112" s="56"/>
      <c r="I112" s="50">
        <f>SUM(J112:K112)</f>
        <v>0</v>
      </c>
      <c r="J112" s="60"/>
      <c r="K112" s="60"/>
      <c r="L112" s="60"/>
    </row>
    <row r="113" spans="1:12" ht="15" customHeight="1" outlineLevel="1">
      <c r="A113" s="55" t="s">
        <v>260</v>
      </c>
      <c r="B113" s="49">
        <f t="shared" si="29"/>
        <v>0</v>
      </c>
      <c r="C113" s="50">
        <f>SUM(D113:E113)</f>
        <v>0</v>
      </c>
      <c r="D113" s="56"/>
      <c r="E113" s="56"/>
      <c r="F113" s="50">
        <f>SUM(G113:H113)</f>
        <v>0</v>
      </c>
      <c r="G113" s="56"/>
      <c r="H113" s="56"/>
      <c r="I113" s="50">
        <f>SUM(J113:K113)</f>
        <v>0</v>
      </c>
      <c r="J113" s="60"/>
      <c r="K113" s="60"/>
      <c r="L113" s="60"/>
    </row>
    <row r="114" spans="1:12" s="42" customFormat="1" ht="15" customHeight="1" outlineLevel="1">
      <c r="A114" s="55" t="s">
        <v>261</v>
      </c>
      <c r="B114" s="49">
        <f t="shared" si="29"/>
        <v>0</v>
      </c>
      <c r="C114" s="50">
        <f>SUM(D114:E114)</f>
        <v>0</v>
      </c>
      <c r="D114" s="56"/>
      <c r="E114" s="56"/>
      <c r="F114" s="50">
        <f>SUM(G114:H114)</f>
        <v>0</v>
      </c>
      <c r="G114" s="56"/>
      <c r="H114" s="56"/>
      <c r="I114" s="50">
        <f>SUM(J114:K114)</f>
        <v>0</v>
      </c>
      <c r="J114" s="59"/>
      <c r="K114" s="59"/>
      <c r="L114" s="59"/>
    </row>
    <row r="115" spans="1:12" s="42" customFormat="1" ht="15" customHeight="1" outlineLevel="1">
      <c r="A115" s="53" t="s">
        <v>262</v>
      </c>
      <c r="B115" s="49">
        <f t="shared" si="29"/>
        <v>6.57</v>
      </c>
      <c r="C115" s="50">
        <f aca="true" t="shared" si="48" ref="C115:L115">SUM(C116:C117)</f>
        <v>0</v>
      </c>
      <c r="D115" s="54">
        <f t="shared" si="48"/>
        <v>0</v>
      </c>
      <c r="E115" s="54">
        <f t="shared" si="48"/>
        <v>0</v>
      </c>
      <c r="F115" s="50">
        <f t="shared" si="48"/>
        <v>6.57</v>
      </c>
      <c r="G115" s="54">
        <f t="shared" si="48"/>
        <v>6.57</v>
      </c>
      <c r="H115" s="54">
        <f t="shared" si="48"/>
        <v>0</v>
      </c>
      <c r="I115" s="50">
        <f t="shared" si="48"/>
        <v>6.6</v>
      </c>
      <c r="J115" s="54">
        <f t="shared" si="48"/>
        <v>0</v>
      </c>
      <c r="K115" s="54">
        <f t="shared" si="48"/>
        <v>6.6</v>
      </c>
      <c r="L115" s="54">
        <f t="shared" si="48"/>
        <v>0</v>
      </c>
    </row>
    <row r="116" spans="1:12" s="43" customFormat="1" ht="15" customHeight="1" outlineLevel="1">
      <c r="A116" s="55" t="s">
        <v>263</v>
      </c>
      <c r="B116" s="49">
        <f t="shared" si="29"/>
        <v>6.57</v>
      </c>
      <c r="C116" s="50">
        <f>SUM(D116:E116)</f>
        <v>0</v>
      </c>
      <c r="D116" s="56"/>
      <c r="E116" s="56"/>
      <c r="F116" s="50">
        <f>SUM(G116:H116)</f>
        <v>6.57</v>
      </c>
      <c r="G116" s="56">
        <v>6.57</v>
      </c>
      <c r="H116" s="56"/>
      <c r="I116" s="50">
        <f>SUM(J116:K116)</f>
        <v>6.6</v>
      </c>
      <c r="J116" s="60"/>
      <c r="K116" s="60">
        <v>6.6</v>
      </c>
      <c r="L116" s="60"/>
    </row>
    <row r="117" spans="1:12" s="42" customFormat="1" ht="15" customHeight="1" outlineLevel="1">
      <c r="A117" s="55" t="s">
        <v>264</v>
      </c>
      <c r="B117" s="49">
        <f t="shared" si="29"/>
        <v>0</v>
      </c>
      <c r="C117" s="50">
        <f>SUM(D117:E117)</f>
        <v>0</v>
      </c>
      <c r="D117" s="56"/>
      <c r="E117" s="56"/>
      <c r="F117" s="50">
        <f>SUM(G117:H117)</f>
        <v>0</v>
      </c>
      <c r="G117" s="56"/>
      <c r="H117" s="56"/>
      <c r="I117" s="50">
        <f>SUM(J117:K117)</f>
        <v>0</v>
      </c>
      <c r="J117" s="59"/>
      <c r="K117" s="59"/>
      <c r="L117" s="59"/>
    </row>
    <row r="118" spans="1:12" ht="15" customHeight="1" outlineLevel="1">
      <c r="A118" s="53" t="s">
        <v>265</v>
      </c>
      <c r="B118" s="49">
        <f t="shared" si="29"/>
        <v>-0.62</v>
      </c>
      <c r="C118" s="50">
        <f aca="true" t="shared" si="49" ref="C118:L118">SUM(C119:C124)</f>
        <v>0.62</v>
      </c>
      <c r="D118" s="54">
        <f t="shared" si="49"/>
        <v>0</v>
      </c>
      <c r="E118" s="54">
        <f t="shared" si="49"/>
        <v>0.62</v>
      </c>
      <c r="F118" s="50">
        <f t="shared" si="49"/>
        <v>0</v>
      </c>
      <c r="G118" s="54">
        <f t="shared" si="49"/>
        <v>0</v>
      </c>
      <c r="H118" s="54">
        <f t="shared" si="49"/>
        <v>0</v>
      </c>
      <c r="I118" s="50">
        <f t="shared" si="49"/>
        <v>0</v>
      </c>
      <c r="J118" s="54">
        <f t="shared" si="49"/>
        <v>0</v>
      </c>
      <c r="K118" s="54">
        <f t="shared" si="49"/>
        <v>0</v>
      </c>
      <c r="L118" s="54">
        <f t="shared" si="49"/>
        <v>0</v>
      </c>
    </row>
    <row r="119" spans="1:12" ht="15" customHeight="1" outlineLevel="1">
      <c r="A119" s="55" t="s">
        <v>266</v>
      </c>
      <c r="B119" s="49">
        <f t="shared" si="29"/>
        <v>0</v>
      </c>
      <c r="C119" s="50">
        <f aca="true" t="shared" si="50" ref="C119:C124">SUM(D119:E119)</f>
        <v>0</v>
      </c>
      <c r="D119" s="56"/>
      <c r="E119" s="56"/>
      <c r="F119" s="50">
        <f aca="true" t="shared" si="51" ref="F119:F124">SUM(G119:H119)</f>
        <v>0</v>
      </c>
      <c r="G119" s="56"/>
      <c r="H119" s="56"/>
      <c r="I119" s="50">
        <f aca="true" t="shared" si="52" ref="I119:I124">SUM(J119:K119)</f>
        <v>0</v>
      </c>
      <c r="J119" s="60"/>
      <c r="K119" s="60"/>
      <c r="L119" s="60"/>
    </row>
    <row r="120" spans="1:12" ht="15" customHeight="1" outlineLevel="1">
      <c r="A120" s="55" t="s">
        <v>267</v>
      </c>
      <c r="B120" s="49">
        <f t="shared" si="29"/>
        <v>0</v>
      </c>
      <c r="C120" s="50">
        <f t="shared" si="50"/>
        <v>0</v>
      </c>
      <c r="D120" s="56"/>
      <c r="E120" s="56"/>
      <c r="F120" s="50">
        <f t="shared" si="51"/>
        <v>0</v>
      </c>
      <c r="G120" s="56"/>
      <c r="H120" s="56"/>
      <c r="I120" s="50">
        <f t="shared" si="52"/>
        <v>0</v>
      </c>
      <c r="J120" s="60"/>
      <c r="K120" s="60"/>
      <c r="L120" s="60"/>
    </row>
    <row r="121" spans="1:12" ht="15" customHeight="1" outlineLevel="1">
      <c r="A121" s="55" t="s">
        <v>268</v>
      </c>
      <c r="B121" s="49">
        <f t="shared" si="29"/>
        <v>0</v>
      </c>
      <c r="C121" s="50">
        <f t="shared" si="50"/>
        <v>0</v>
      </c>
      <c r="D121" s="56"/>
      <c r="E121" s="56"/>
      <c r="F121" s="50">
        <f t="shared" si="51"/>
        <v>0</v>
      </c>
      <c r="G121" s="56"/>
      <c r="H121" s="56"/>
      <c r="I121" s="50">
        <f t="shared" si="52"/>
        <v>0</v>
      </c>
      <c r="J121" s="60"/>
      <c r="K121" s="60"/>
      <c r="L121" s="60"/>
    </row>
    <row r="122" spans="1:12" ht="15" customHeight="1" outlineLevel="1">
      <c r="A122" s="55" t="s">
        <v>269</v>
      </c>
      <c r="B122" s="49">
        <f t="shared" si="29"/>
        <v>0</v>
      </c>
      <c r="C122" s="50">
        <f t="shared" si="50"/>
        <v>0</v>
      </c>
      <c r="D122" s="56"/>
      <c r="E122" s="56"/>
      <c r="F122" s="50">
        <f t="shared" si="51"/>
        <v>0</v>
      </c>
      <c r="G122" s="56"/>
      <c r="H122" s="56"/>
      <c r="I122" s="50">
        <f t="shared" si="52"/>
        <v>0</v>
      </c>
      <c r="J122" s="60"/>
      <c r="K122" s="60"/>
      <c r="L122" s="60"/>
    </row>
    <row r="123" spans="1:12" ht="15" customHeight="1" outlineLevel="1">
      <c r="A123" s="55" t="s">
        <v>270</v>
      </c>
      <c r="B123" s="49">
        <f t="shared" si="29"/>
        <v>0</v>
      </c>
      <c r="C123" s="50">
        <f t="shared" si="50"/>
        <v>0</v>
      </c>
      <c r="D123" s="56"/>
      <c r="E123" s="56"/>
      <c r="F123" s="50">
        <f t="shared" si="51"/>
        <v>0</v>
      </c>
      <c r="G123" s="56"/>
      <c r="H123" s="56"/>
      <c r="I123" s="50">
        <f t="shared" si="52"/>
        <v>0</v>
      </c>
      <c r="J123" s="60"/>
      <c r="K123" s="60"/>
      <c r="L123" s="60"/>
    </row>
    <row r="124" spans="1:12" ht="15" customHeight="1" outlineLevel="1">
      <c r="A124" s="55" t="s">
        <v>271</v>
      </c>
      <c r="B124" s="49">
        <f t="shared" si="29"/>
        <v>-0.62</v>
      </c>
      <c r="C124" s="50">
        <f t="shared" si="50"/>
        <v>0.62</v>
      </c>
      <c r="D124" s="56"/>
      <c r="E124" s="56">
        <v>0.62</v>
      </c>
      <c r="F124" s="50">
        <f t="shared" si="51"/>
        <v>0</v>
      </c>
      <c r="G124" s="56"/>
      <c r="H124" s="56"/>
      <c r="I124" s="50">
        <f t="shared" si="52"/>
        <v>0</v>
      </c>
      <c r="J124" s="59"/>
      <c r="K124" s="59"/>
      <c r="L124" s="59"/>
    </row>
    <row r="125" spans="1:12" ht="15" customHeight="1" outlineLevel="1">
      <c r="A125" s="53" t="s">
        <v>272</v>
      </c>
      <c r="B125" s="49">
        <f t="shared" si="29"/>
        <v>0</v>
      </c>
      <c r="C125" s="50">
        <f aca="true" t="shared" si="53" ref="C125:L125">SUM(C126:C129)</f>
        <v>0</v>
      </c>
      <c r="D125" s="54">
        <f t="shared" si="53"/>
        <v>0</v>
      </c>
      <c r="E125" s="54">
        <f t="shared" si="53"/>
        <v>0</v>
      </c>
      <c r="F125" s="50">
        <f t="shared" si="53"/>
        <v>0</v>
      </c>
      <c r="G125" s="54">
        <f t="shared" si="53"/>
        <v>0</v>
      </c>
      <c r="H125" s="54">
        <f t="shared" si="53"/>
        <v>0</v>
      </c>
      <c r="I125" s="50">
        <f t="shared" si="53"/>
        <v>0</v>
      </c>
      <c r="J125" s="54">
        <f t="shared" si="53"/>
        <v>0</v>
      </c>
      <c r="K125" s="54">
        <f t="shared" si="53"/>
        <v>0</v>
      </c>
      <c r="L125" s="54">
        <f t="shared" si="53"/>
        <v>0</v>
      </c>
    </row>
    <row r="126" spans="1:12" ht="15" customHeight="1" outlineLevel="1">
      <c r="A126" s="55" t="s">
        <v>273</v>
      </c>
      <c r="B126" s="49">
        <f t="shared" si="29"/>
        <v>0</v>
      </c>
      <c r="C126" s="50">
        <f>SUM(D126:E126)</f>
        <v>0</v>
      </c>
      <c r="D126" s="56"/>
      <c r="E126" s="56"/>
      <c r="F126" s="50">
        <f>SUM(G126:H126)</f>
        <v>0</v>
      </c>
      <c r="G126" s="56"/>
      <c r="H126" s="56"/>
      <c r="I126" s="50">
        <f>SUM(J126:K126)</f>
        <v>0</v>
      </c>
      <c r="J126" s="60"/>
      <c r="K126" s="60"/>
      <c r="L126" s="60"/>
    </row>
    <row r="127" spans="1:12" s="42" customFormat="1" ht="15" customHeight="1" outlineLevel="1">
      <c r="A127" s="55" t="s">
        <v>274</v>
      </c>
      <c r="B127" s="49">
        <f t="shared" si="29"/>
        <v>0</v>
      </c>
      <c r="C127" s="50">
        <f>SUM(D127:E127)</f>
        <v>0</v>
      </c>
      <c r="D127" s="56"/>
      <c r="E127" s="56"/>
      <c r="F127" s="50">
        <f>SUM(G127:H127)</f>
        <v>0</v>
      </c>
      <c r="G127" s="56"/>
      <c r="H127" s="56"/>
      <c r="I127" s="50">
        <f>SUM(J127:K127)</f>
        <v>0</v>
      </c>
      <c r="J127" s="60"/>
      <c r="K127" s="60"/>
      <c r="L127" s="60"/>
    </row>
    <row r="128" spans="1:12" ht="15" customHeight="1" outlineLevel="1">
      <c r="A128" s="55" t="s">
        <v>275</v>
      </c>
      <c r="B128" s="49">
        <f t="shared" si="29"/>
        <v>0</v>
      </c>
      <c r="C128" s="50">
        <f>SUM(D128:E128)</f>
        <v>0</v>
      </c>
      <c r="D128" s="56"/>
      <c r="E128" s="56"/>
      <c r="F128" s="50">
        <f>SUM(G128:H128)</f>
        <v>0</v>
      </c>
      <c r="G128" s="56"/>
      <c r="H128" s="56"/>
      <c r="I128" s="50">
        <f>SUM(J128:K128)</f>
        <v>0</v>
      </c>
      <c r="J128" s="60"/>
      <c r="K128" s="60"/>
      <c r="L128" s="60"/>
    </row>
    <row r="129" spans="1:12" ht="15" customHeight="1" outlineLevel="1">
      <c r="A129" s="55" t="s">
        <v>276</v>
      </c>
      <c r="B129" s="49">
        <f t="shared" si="29"/>
        <v>0</v>
      </c>
      <c r="C129" s="50">
        <f>SUM(D129:E129)</f>
        <v>0</v>
      </c>
      <c r="D129" s="56"/>
      <c r="E129" s="56"/>
      <c r="F129" s="50">
        <f>SUM(G129:H129)</f>
        <v>0</v>
      </c>
      <c r="G129" s="56"/>
      <c r="H129" s="56"/>
      <c r="I129" s="50">
        <f>SUM(J129:K129)</f>
        <v>0</v>
      </c>
      <c r="J129" s="59"/>
      <c r="K129" s="59"/>
      <c r="L129" s="59"/>
    </row>
    <row r="130" spans="1:12" ht="15" customHeight="1" outlineLevel="1">
      <c r="A130" s="53" t="s">
        <v>277</v>
      </c>
      <c r="B130" s="49">
        <f t="shared" si="29"/>
        <v>-17.52</v>
      </c>
      <c r="C130" s="50">
        <f aca="true" t="shared" si="54" ref="C130:L130">SUM(C131:C136)</f>
        <v>17.52</v>
      </c>
      <c r="D130" s="54">
        <f t="shared" si="54"/>
        <v>0</v>
      </c>
      <c r="E130" s="54">
        <f t="shared" si="54"/>
        <v>17.52</v>
      </c>
      <c r="F130" s="50">
        <f t="shared" si="54"/>
        <v>0</v>
      </c>
      <c r="G130" s="54">
        <f t="shared" si="54"/>
        <v>0</v>
      </c>
      <c r="H130" s="54">
        <f t="shared" si="54"/>
        <v>0</v>
      </c>
      <c r="I130" s="50">
        <f t="shared" si="54"/>
        <v>0</v>
      </c>
      <c r="J130" s="54">
        <f t="shared" si="54"/>
        <v>0</v>
      </c>
      <c r="K130" s="54">
        <f t="shared" si="54"/>
        <v>0</v>
      </c>
      <c r="L130" s="54">
        <f t="shared" si="54"/>
        <v>0</v>
      </c>
    </row>
    <row r="131" spans="1:12" ht="15" customHeight="1" outlineLevel="1">
      <c r="A131" s="55" t="s">
        <v>278</v>
      </c>
      <c r="B131" s="49">
        <f t="shared" si="29"/>
        <v>0</v>
      </c>
      <c r="C131" s="50">
        <f aca="true" t="shared" si="55" ref="C131:C136">SUM(D131:E131)</f>
        <v>0</v>
      </c>
      <c r="D131" s="56"/>
      <c r="E131" s="56"/>
      <c r="F131" s="50">
        <f aca="true" t="shared" si="56" ref="F131:F136">SUM(G131:H131)</f>
        <v>0</v>
      </c>
      <c r="G131" s="56"/>
      <c r="H131" s="56"/>
      <c r="I131" s="50">
        <f aca="true" t="shared" si="57" ref="I131:I136">SUM(J131:K131)</f>
        <v>0</v>
      </c>
      <c r="J131" s="60"/>
      <c r="K131" s="60"/>
      <c r="L131" s="60"/>
    </row>
    <row r="132" spans="1:12" ht="15" customHeight="1" outlineLevel="1">
      <c r="A132" s="55" t="s">
        <v>279</v>
      </c>
      <c r="B132" s="49">
        <f t="shared" si="29"/>
        <v>0</v>
      </c>
      <c r="C132" s="50">
        <f t="shared" si="55"/>
        <v>0</v>
      </c>
      <c r="D132" s="56"/>
      <c r="E132" s="56"/>
      <c r="F132" s="50">
        <f t="shared" si="56"/>
        <v>0</v>
      </c>
      <c r="G132" s="56"/>
      <c r="H132" s="56"/>
      <c r="I132" s="50">
        <f t="shared" si="57"/>
        <v>0</v>
      </c>
      <c r="J132" s="60"/>
      <c r="K132" s="60"/>
      <c r="L132" s="60"/>
    </row>
    <row r="133" spans="1:12" ht="15" customHeight="1" outlineLevel="1">
      <c r="A133" s="55" t="s">
        <v>280</v>
      </c>
      <c r="B133" s="49">
        <f t="shared" si="29"/>
        <v>0</v>
      </c>
      <c r="C133" s="50">
        <f t="shared" si="55"/>
        <v>0</v>
      </c>
      <c r="D133" s="56"/>
      <c r="E133" s="56"/>
      <c r="F133" s="50">
        <f t="shared" si="56"/>
        <v>0</v>
      </c>
      <c r="G133" s="56"/>
      <c r="H133" s="56"/>
      <c r="I133" s="50">
        <f t="shared" si="57"/>
        <v>0</v>
      </c>
      <c r="J133" s="60"/>
      <c r="K133" s="60"/>
      <c r="L133" s="60"/>
    </row>
    <row r="134" spans="1:12" s="42" customFormat="1" ht="15" customHeight="1" outlineLevel="1">
      <c r="A134" s="55" t="s">
        <v>281</v>
      </c>
      <c r="B134" s="49">
        <f t="shared" si="29"/>
        <v>0</v>
      </c>
      <c r="C134" s="50">
        <f t="shared" si="55"/>
        <v>0</v>
      </c>
      <c r="D134" s="56"/>
      <c r="E134" s="56"/>
      <c r="F134" s="50">
        <f t="shared" si="56"/>
        <v>0</v>
      </c>
      <c r="G134" s="56"/>
      <c r="H134" s="56"/>
      <c r="I134" s="50">
        <f t="shared" si="57"/>
        <v>0</v>
      </c>
      <c r="J134" s="60"/>
      <c r="K134" s="60"/>
      <c r="L134" s="60"/>
    </row>
    <row r="135" spans="1:12" ht="15" customHeight="1" outlineLevel="1">
      <c r="A135" s="55" t="s">
        <v>282</v>
      </c>
      <c r="B135" s="49">
        <f t="shared" si="29"/>
        <v>0</v>
      </c>
      <c r="C135" s="50">
        <f t="shared" si="55"/>
        <v>0</v>
      </c>
      <c r="D135" s="56"/>
      <c r="E135" s="56"/>
      <c r="F135" s="50">
        <f t="shared" si="56"/>
        <v>0</v>
      </c>
      <c r="G135" s="56"/>
      <c r="H135" s="56"/>
      <c r="I135" s="50">
        <f t="shared" si="57"/>
        <v>0</v>
      </c>
      <c r="J135" s="60"/>
      <c r="K135" s="60"/>
      <c r="L135" s="60"/>
    </row>
    <row r="136" spans="1:12" ht="15" customHeight="1" outlineLevel="1">
      <c r="A136" s="55" t="s">
        <v>283</v>
      </c>
      <c r="B136" s="49">
        <f t="shared" si="29"/>
        <v>-17.52</v>
      </c>
      <c r="C136" s="50">
        <f t="shared" si="55"/>
        <v>17.52</v>
      </c>
      <c r="D136" s="56"/>
      <c r="E136" s="56">
        <v>17.52</v>
      </c>
      <c r="F136" s="50">
        <f t="shared" si="56"/>
        <v>0</v>
      </c>
      <c r="G136" s="56"/>
      <c r="H136" s="56"/>
      <c r="I136" s="50">
        <f t="shared" si="57"/>
        <v>0</v>
      </c>
      <c r="J136" s="59"/>
      <c r="K136" s="59"/>
      <c r="L136" s="59"/>
    </row>
    <row r="137" spans="1:12" ht="15" customHeight="1" outlineLevel="1">
      <c r="A137" s="53" t="s">
        <v>284</v>
      </c>
      <c r="B137" s="49">
        <f aca="true" t="shared" si="58" ref="B137:B200">F137-C137</f>
        <v>-5</v>
      </c>
      <c r="C137" s="50">
        <f aca="true" t="shared" si="59" ref="C137:L137">SUM(C138:C139)</f>
        <v>5</v>
      </c>
      <c r="D137" s="54">
        <f t="shared" si="59"/>
        <v>0</v>
      </c>
      <c r="E137" s="54">
        <f t="shared" si="59"/>
        <v>5</v>
      </c>
      <c r="F137" s="50">
        <f t="shared" si="59"/>
        <v>0</v>
      </c>
      <c r="G137" s="54">
        <f t="shared" si="59"/>
        <v>0</v>
      </c>
      <c r="H137" s="54">
        <f t="shared" si="59"/>
        <v>0</v>
      </c>
      <c r="I137" s="50">
        <f t="shared" si="59"/>
        <v>0</v>
      </c>
      <c r="J137" s="54">
        <f t="shared" si="59"/>
        <v>0</v>
      </c>
      <c r="K137" s="54">
        <f t="shared" si="59"/>
        <v>0</v>
      </c>
      <c r="L137" s="54">
        <f t="shared" si="59"/>
        <v>0</v>
      </c>
    </row>
    <row r="138" spans="1:12" ht="15" customHeight="1" outlineLevel="1">
      <c r="A138" s="55" t="s">
        <v>285</v>
      </c>
      <c r="B138" s="49">
        <f t="shared" si="58"/>
        <v>0</v>
      </c>
      <c r="C138" s="50">
        <f>SUM(D138:E138)</f>
        <v>0</v>
      </c>
      <c r="D138" s="56"/>
      <c r="E138" s="56"/>
      <c r="F138" s="50">
        <f>SUM(G138:H138)</f>
        <v>0</v>
      </c>
      <c r="G138" s="56"/>
      <c r="H138" s="56"/>
      <c r="I138" s="50">
        <f>SUM(J138:K138)</f>
        <v>0</v>
      </c>
      <c r="J138" s="60"/>
      <c r="K138" s="60"/>
      <c r="L138" s="60"/>
    </row>
    <row r="139" spans="1:12" ht="15" customHeight="1" outlineLevel="1">
      <c r="A139" s="55" t="s">
        <v>286</v>
      </c>
      <c r="B139" s="49">
        <f t="shared" si="58"/>
        <v>-5</v>
      </c>
      <c r="C139" s="50">
        <f>SUM(D139:E139)</f>
        <v>5</v>
      </c>
      <c r="D139" s="56"/>
      <c r="E139" s="56">
        <v>5</v>
      </c>
      <c r="F139" s="50">
        <f>SUM(G139:H139)</f>
        <v>0</v>
      </c>
      <c r="G139" s="56"/>
      <c r="H139" s="56"/>
      <c r="I139" s="50">
        <f>SUM(J139:K139)</f>
        <v>0</v>
      </c>
      <c r="J139" s="59"/>
      <c r="K139" s="59"/>
      <c r="L139" s="59"/>
    </row>
    <row r="140" spans="1:12" ht="15" customHeight="1" outlineLevel="1">
      <c r="A140" s="53" t="s">
        <v>287</v>
      </c>
      <c r="B140" s="49">
        <f t="shared" si="58"/>
        <v>-9.62</v>
      </c>
      <c r="C140" s="50">
        <f aca="true" t="shared" si="60" ref="C140:L140">SUM(C141:C142)</f>
        <v>9.62</v>
      </c>
      <c r="D140" s="54">
        <f t="shared" si="60"/>
        <v>0</v>
      </c>
      <c r="E140" s="54">
        <f t="shared" si="60"/>
        <v>9.62</v>
      </c>
      <c r="F140" s="50">
        <f t="shared" si="60"/>
        <v>0</v>
      </c>
      <c r="G140" s="54">
        <f t="shared" si="60"/>
        <v>0</v>
      </c>
      <c r="H140" s="54">
        <f t="shared" si="60"/>
        <v>0</v>
      </c>
      <c r="I140" s="50">
        <f t="shared" si="60"/>
        <v>0</v>
      </c>
      <c r="J140" s="54">
        <f t="shared" si="60"/>
        <v>0</v>
      </c>
      <c r="K140" s="54">
        <f t="shared" si="60"/>
        <v>0</v>
      </c>
      <c r="L140" s="54">
        <f t="shared" si="60"/>
        <v>0</v>
      </c>
    </row>
    <row r="141" spans="1:12" ht="15" customHeight="1" outlineLevel="1">
      <c r="A141" s="55" t="s">
        <v>288</v>
      </c>
      <c r="B141" s="49">
        <f t="shared" si="58"/>
        <v>0</v>
      </c>
      <c r="C141" s="50">
        <f>SUM(D141:E141)</f>
        <v>0</v>
      </c>
      <c r="D141" s="56"/>
      <c r="E141" s="56"/>
      <c r="F141" s="50">
        <f>SUM(G141:H141)</f>
        <v>0</v>
      </c>
      <c r="G141" s="56"/>
      <c r="H141" s="56"/>
      <c r="I141" s="50">
        <f>SUM(J141:K141)</f>
        <v>0</v>
      </c>
      <c r="J141" s="60"/>
      <c r="K141" s="60"/>
      <c r="L141" s="60"/>
    </row>
    <row r="142" spans="1:12" ht="15" customHeight="1" outlineLevel="1">
      <c r="A142" s="55" t="s">
        <v>289</v>
      </c>
      <c r="B142" s="49">
        <f t="shared" si="58"/>
        <v>-9.62</v>
      </c>
      <c r="C142" s="50">
        <f>SUM(D142:E142)</f>
        <v>9.62</v>
      </c>
      <c r="D142" s="56"/>
      <c r="E142" s="56">
        <v>9.62</v>
      </c>
      <c r="F142" s="50">
        <f>SUM(G142:H142)</f>
        <v>0</v>
      </c>
      <c r="G142" s="56"/>
      <c r="H142" s="56"/>
      <c r="I142" s="50">
        <f>SUM(J142:K142)</f>
        <v>0</v>
      </c>
      <c r="J142" s="59"/>
      <c r="K142" s="59"/>
      <c r="L142" s="59"/>
    </row>
    <row r="143" spans="1:12" ht="15" customHeight="1" outlineLevel="1">
      <c r="A143" s="53" t="s">
        <v>290</v>
      </c>
      <c r="B143" s="49">
        <f t="shared" si="58"/>
        <v>-9.78</v>
      </c>
      <c r="C143" s="50">
        <f aca="true" t="shared" si="61" ref="C143:L143">SUM(C144:C145)</f>
        <v>9.78</v>
      </c>
      <c r="D143" s="54">
        <f t="shared" si="61"/>
        <v>0</v>
      </c>
      <c r="E143" s="54">
        <f t="shared" si="61"/>
        <v>9.78</v>
      </c>
      <c r="F143" s="50">
        <f t="shared" si="61"/>
        <v>0</v>
      </c>
      <c r="G143" s="54">
        <f t="shared" si="61"/>
        <v>0</v>
      </c>
      <c r="H143" s="54">
        <f t="shared" si="61"/>
        <v>0</v>
      </c>
      <c r="I143" s="50">
        <f t="shared" si="61"/>
        <v>0</v>
      </c>
      <c r="J143" s="54">
        <f t="shared" si="61"/>
        <v>0</v>
      </c>
      <c r="K143" s="54">
        <f t="shared" si="61"/>
        <v>0</v>
      </c>
      <c r="L143" s="54">
        <f t="shared" si="61"/>
        <v>0</v>
      </c>
    </row>
    <row r="144" spans="1:12" ht="15" customHeight="1" outlineLevel="1">
      <c r="A144" s="55" t="s">
        <v>291</v>
      </c>
      <c r="B144" s="49">
        <f t="shared" si="58"/>
        <v>-9.78</v>
      </c>
      <c r="C144" s="50">
        <f>SUM(D144:E144)</f>
        <v>9.78</v>
      </c>
      <c r="D144" s="56"/>
      <c r="E144" s="56">
        <v>9.78</v>
      </c>
      <c r="F144" s="50">
        <f>SUM(G144:H144)</f>
        <v>0</v>
      </c>
      <c r="G144" s="56"/>
      <c r="H144" s="56"/>
      <c r="I144" s="50">
        <f>SUM(J144:K144)</f>
        <v>0</v>
      </c>
      <c r="J144" s="60"/>
      <c r="K144" s="60"/>
      <c r="L144" s="60"/>
    </row>
    <row r="145" spans="1:12" ht="15" customHeight="1" outlineLevel="1">
      <c r="A145" s="55" t="s">
        <v>292</v>
      </c>
      <c r="B145" s="49">
        <f t="shared" si="58"/>
        <v>0</v>
      </c>
      <c r="C145" s="50">
        <f>SUM(D145:E145)</f>
        <v>0</v>
      </c>
      <c r="D145" s="56"/>
      <c r="E145" s="56"/>
      <c r="F145" s="50">
        <f>SUM(G145:H145)</f>
        <v>0</v>
      </c>
      <c r="G145" s="56"/>
      <c r="H145" s="56"/>
      <c r="I145" s="50">
        <f>SUM(J145:K145)</f>
        <v>0</v>
      </c>
      <c r="J145" s="59"/>
      <c r="K145" s="59"/>
      <c r="L145" s="59"/>
    </row>
    <row r="146" spans="1:12" s="42" customFormat="1" ht="15" customHeight="1" outlineLevel="1">
      <c r="A146" s="53" t="s">
        <v>293</v>
      </c>
      <c r="B146" s="49">
        <f t="shared" si="58"/>
        <v>-37.67</v>
      </c>
      <c r="C146" s="50">
        <f aca="true" t="shared" si="62" ref="C146:L146">SUM(C147)</f>
        <v>37.67</v>
      </c>
      <c r="D146" s="54">
        <f t="shared" si="62"/>
        <v>0</v>
      </c>
      <c r="E146" s="54">
        <f t="shared" si="62"/>
        <v>37.67</v>
      </c>
      <c r="F146" s="50">
        <f t="shared" si="62"/>
        <v>0</v>
      </c>
      <c r="G146" s="54">
        <f t="shared" si="62"/>
        <v>0</v>
      </c>
      <c r="H146" s="54">
        <f t="shared" si="62"/>
        <v>0</v>
      </c>
      <c r="I146" s="50">
        <f t="shared" si="62"/>
        <v>0</v>
      </c>
      <c r="J146" s="54">
        <f t="shared" si="62"/>
        <v>0</v>
      </c>
      <c r="K146" s="54">
        <f t="shared" si="62"/>
        <v>0</v>
      </c>
      <c r="L146" s="54">
        <f t="shared" si="62"/>
        <v>0</v>
      </c>
    </row>
    <row r="147" spans="1:12" ht="15" customHeight="1" outlineLevel="1">
      <c r="A147" s="55" t="s">
        <v>294</v>
      </c>
      <c r="B147" s="49">
        <f t="shared" si="58"/>
        <v>-37.67</v>
      </c>
      <c r="C147" s="50">
        <f>SUM(D147:E147)</f>
        <v>37.67</v>
      </c>
      <c r="D147" s="56"/>
      <c r="E147" s="56">
        <v>37.67</v>
      </c>
      <c r="F147" s="50">
        <f>SUM(G147:H147)</f>
        <v>0</v>
      </c>
      <c r="G147" s="56"/>
      <c r="H147" s="56"/>
      <c r="I147" s="50">
        <f>SUM(J147:K147)</f>
        <v>0</v>
      </c>
      <c r="J147" s="60"/>
      <c r="K147" s="60"/>
      <c r="L147" s="60"/>
    </row>
    <row r="148" spans="1:12" ht="15" customHeight="1" outlineLevel="1">
      <c r="A148" s="53" t="s">
        <v>295</v>
      </c>
      <c r="B148" s="49">
        <f t="shared" si="58"/>
        <v>-22.98</v>
      </c>
      <c r="C148" s="50">
        <f aca="true" t="shared" si="63" ref="C148:L148">SUM(C149:C150)</f>
        <v>22.98</v>
      </c>
      <c r="D148" s="54">
        <f t="shared" si="63"/>
        <v>0</v>
      </c>
      <c r="E148" s="54">
        <f t="shared" si="63"/>
        <v>22.98</v>
      </c>
      <c r="F148" s="50">
        <f t="shared" si="63"/>
        <v>0</v>
      </c>
      <c r="G148" s="54">
        <f t="shared" si="63"/>
        <v>0</v>
      </c>
      <c r="H148" s="54">
        <f t="shared" si="63"/>
        <v>0</v>
      </c>
      <c r="I148" s="50">
        <f t="shared" si="63"/>
        <v>0</v>
      </c>
      <c r="J148" s="54">
        <f t="shared" si="63"/>
        <v>0</v>
      </c>
      <c r="K148" s="54">
        <f t="shared" si="63"/>
        <v>0</v>
      </c>
      <c r="L148" s="54">
        <f t="shared" si="63"/>
        <v>0</v>
      </c>
    </row>
    <row r="149" spans="1:12" ht="15" customHeight="1" outlineLevel="1">
      <c r="A149" s="55" t="s">
        <v>296</v>
      </c>
      <c r="B149" s="49">
        <f t="shared" si="58"/>
        <v>-0.64</v>
      </c>
      <c r="C149" s="50">
        <f>SUM(D149:E149)</f>
        <v>0.64</v>
      </c>
      <c r="D149" s="56"/>
      <c r="E149" s="56">
        <v>0.64</v>
      </c>
      <c r="F149" s="50">
        <f>SUM(G149:H149)</f>
        <v>0</v>
      </c>
      <c r="G149" s="56"/>
      <c r="H149" s="56"/>
      <c r="I149" s="50">
        <f>SUM(J149:K149)</f>
        <v>0</v>
      </c>
      <c r="J149" s="60"/>
      <c r="K149" s="60"/>
      <c r="L149" s="60"/>
    </row>
    <row r="150" spans="1:12" s="42" customFormat="1" ht="15" customHeight="1" outlineLevel="1">
      <c r="A150" s="55" t="s">
        <v>297</v>
      </c>
      <c r="B150" s="49">
        <f t="shared" si="58"/>
        <v>-22.34</v>
      </c>
      <c r="C150" s="50">
        <f>SUM(D150:E150)</f>
        <v>22.34</v>
      </c>
      <c r="D150" s="56"/>
      <c r="E150" s="56">
        <v>22.34</v>
      </c>
      <c r="F150" s="50">
        <f>SUM(G150:H150)</f>
        <v>0</v>
      </c>
      <c r="G150" s="56"/>
      <c r="H150" s="56"/>
      <c r="I150" s="50">
        <f>SUM(J150:K150)</f>
        <v>0</v>
      </c>
      <c r="J150" s="59"/>
      <c r="K150" s="59"/>
      <c r="L150" s="59"/>
    </row>
    <row r="151" spans="1:12" ht="15" customHeight="1" outlineLevel="1">
      <c r="A151" s="53" t="s">
        <v>298</v>
      </c>
      <c r="B151" s="49">
        <f t="shared" si="58"/>
        <v>61.46</v>
      </c>
      <c r="C151" s="50">
        <f aca="true" t="shared" si="64" ref="C151:L151">SUM(C152)</f>
        <v>128.74</v>
      </c>
      <c r="D151" s="54">
        <f t="shared" si="64"/>
        <v>0</v>
      </c>
      <c r="E151" s="54">
        <f t="shared" si="64"/>
        <v>128.74</v>
      </c>
      <c r="F151" s="50">
        <f t="shared" si="64"/>
        <v>190.2</v>
      </c>
      <c r="G151" s="54">
        <f t="shared" si="64"/>
        <v>0</v>
      </c>
      <c r="H151" s="54">
        <f t="shared" si="64"/>
        <v>190.2</v>
      </c>
      <c r="I151" s="50">
        <f t="shared" si="64"/>
        <v>190.2</v>
      </c>
      <c r="J151" s="54">
        <f t="shared" si="64"/>
        <v>0</v>
      </c>
      <c r="K151" s="54">
        <f t="shared" si="64"/>
        <v>190.2</v>
      </c>
      <c r="L151" s="54">
        <f t="shared" si="64"/>
        <v>0</v>
      </c>
    </row>
    <row r="152" spans="1:12" ht="15" customHeight="1" outlineLevel="1">
      <c r="A152" s="55" t="s">
        <v>299</v>
      </c>
      <c r="B152" s="49">
        <f t="shared" si="58"/>
        <v>61.46</v>
      </c>
      <c r="C152" s="50">
        <f>SUM(D152:E152)</f>
        <v>128.74</v>
      </c>
      <c r="D152" s="56"/>
      <c r="E152" s="56">
        <v>128.74</v>
      </c>
      <c r="F152" s="50">
        <f>SUM(G152:H152)</f>
        <v>190.2</v>
      </c>
      <c r="G152" s="56"/>
      <c r="H152" s="56">
        <v>190.2</v>
      </c>
      <c r="I152" s="50">
        <f>SUM(J152:K152)</f>
        <v>190.2</v>
      </c>
      <c r="J152" s="59"/>
      <c r="K152" s="59">
        <v>190.2</v>
      </c>
      <c r="L152" s="59"/>
    </row>
    <row r="153" spans="1:12" ht="15" customHeight="1">
      <c r="A153" s="48" t="s">
        <v>300</v>
      </c>
      <c r="B153" s="49">
        <f t="shared" si="58"/>
        <v>-66.76</v>
      </c>
      <c r="C153" s="50">
        <f aca="true" t="shared" si="65" ref="C153:L153">C154+C158+C163+C168+C172+C176+C179+C182+C186+C188</f>
        <v>148.29</v>
      </c>
      <c r="D153" s="52">
        <f t="shared" si="65"/>
        <v>0</v>
      </c>
      <c r="E153" s="52">
        <f t="shared" si="65"/>
        <v>148.29</v>
      </c>
      <c r="F153" s="50">
        <f t="shared" si="65"/>
        <v>81.53</v>
      </c>
      <c r="G153" s="52">
        <f t="shared" si="65"/>
        <v>0</v>
      </c>
      <c r="H153" s="52">
        <f t="shared" si="65"/>
        <v>81.53</v>
      </c>
      <c r="I153" s="50">
        <f t="shared" si="65"/>
        <v>81.5</v>
      </c>
      <c r="J153" s="52">
        <f t="shared" si="65"/>
        <v>0</v>
      </c>
      <c r="K153" s="52">
        <f t="shared" si="65"/>
        <v>81.5</v>
      </c>
      <c r="L153" s="52">
        <f t="shared" si="65"/>
        <v>0</v>
      </c>
    </row>
    <row r="154" spans="1:12" s="42" customFormat="1" ht="15" customHeight="1" outlineLevel="1">
      <c r="A154" s="53" t="s">
        <v>301</v>
      </c>
      <c r="B154" s="49">
        <f t="shared" si="58"/>
        <v>0</v>
      </c>
      <c r="C154" s="50">
        <f aca="true" t="shared" si="66" ref="C154:L154">SUM(C155:C157)</f>
        <v>0</v>
      </c>
      <c r="D154" s="54">
        <f t="shared" si="66"/>
        <v>0</v>
      </c>
      <c r="E154" s="54">
        <f t="shared" si="66"/>
        <v>0</v>
      </c>
      <c r="F154" s="50">
        <f t="shared" si="66"/>
        <v>0</v>
      </c>
      <c r="G154" s="54">
        <f t="shared" si="66"/>
        <v>0</v>
      </c>
      <c r="H154" s="54">
        <f t="shared" si="66"/>
        <v>0</v>
      </c>
      <c r="I154" s="50">
        <f t="shared" si="66"/>
        <v>0</v>
      </c>
      <c r="J154" s="54">
        <f t="shared" si="66"/>
        <v>0</v>
      </c>
      <c r="K154" s="54">
        <f t="shared" si="66"/>
        <v>0</v>
      </c>
      <c r="L154" s="54">
        <f t="shared" si="66"/>
        <v>0</v>
      </c>
    </row>
    <row r="155" spans="1:12" ht="15" customHeight="1" outlineLevel="1">
      <c r="A155" s="62" t="s">
        <v>302</v>
      </c>
      <c r="B155" s="49">
        <f t="shared" si="58"/>
        <v>0</v>
      </c>
      <c r="C155" s="50">
        <f>SUM(D155:E155)</f>
        <v>0</v>
      </c>
      <c r="D155" s="56"/>
      <c r="E155" s="56"/>
      <c r="F155" s="50">
        <f>SUM(G155:H155)</f>
        <v>0</v>
      </c>
      <c r="G155" s="56"/>
      <c r="H155" s="56"/>
      <c r="I155" s="50">
        <f>SUM(J155:K155)</f>
        <v>0</v>
      </c>
      <c r="J155" s="59"/>
      <c r="K155" s="59"/>
      <c r="L155" s="59"/>
    </row>
    <row r="156" spans="1:12" ht="15" customHeight="1" outlineLevel="1">
      <c r="A156" s="62" t="s">
        <v>303</v>
      </c>
      <c r="B156" s="49">
        <f t="shared" si="58"/>
        <v>0</v>
      </c>
      <c r="C156" s="50">
        <f>SUM(D156:E156)</f>
        <v>0</v>
      </c>
      <c r="D156" s="56"/>
      <c r="E156" s="56"/>
      <c r="F156" s="50">
        <f>SUM(G156:H156)</f>
        <v>0</v>
      </c>
      <c r="G156" s="56"/>
      <c r="H156" s="56"/>
      <c r="I156" s="50">
        <f>SUM(J156:K156)</f>
        <v>0</v>
      </c>
      <c r="J156" s="60"/>
      <c r="K156" s="60"/>
      <c r="L156" s="60"/>
    </row>
    <row r="157" spans="1:12" ht="15" customHeight="1" outlineLevel="1">
      <c r="A157" s="62" t="s">
        <v>304</v>
      </c>
      <c r="B157" s="49">
        <f t="shared" si="58"/>
        <v>0</v>
      </c>
      <c r="C157" s="50">
        <f>SUM(D157:E157)</f>
        <v>0</v>
      </c>
      <c r="D157" s="56"/>
      <c r="E157" s="56"/>
      <c r="F157" s="50">
        <f>SUM(G157:H157)</f>
        <v>0</v>
      </c>
      <c r="G157" s="56"/>
      <c r="H157" s="56"/>
      <c r="I157" s="50">
        <f>SUM(J157:K157)</f>
        <v>0</v>
      </c>
      <c r="J157" s="61"/>
      <c r="K157" s="61"/>
      <c r="L157" s="61"/>
    </row>
    <row r="158" spans="1:12" s="42" customFormat="1" ht="15" customHeight="1" outlineLevel="1">
      <c r="A158" s="53" t="s">
        <v>305</v>
      </c>
      <c r="B158" s="49">
        <f t="shared" si="58"/>
        <v>0</v>
      </c>
      <c r="C158" s="50">
        <f aca="true" t="shared" si="67" ref="C158:L158">SUM(C159:C162)</f>
        <v>0</v>
      </c>
      <c r="D158" s="54">
        <f t="shared" si="67"/>
        <v>0</v>
      </c>
      <c r="E158" s="54">
        <f t="shared" si="67"/>
        <v>0</v>
      </c>
      <c r="F158" s="50">
        <f t="shared" si="67"/>
        <v>0</v>
      </c>
      <c r="G158" s="54">
        <f t="shared" si="67"/>
        <v>0</v>
      </c>
      <c r="H158" s="54">
        <f t="shared" si="67"/>
        <v>0</v>
      </c>
      <c r="I158" s="50">
        <f t="shared" si="67"/>
        <v>0</v>
      </c>
      <c r="J158" s="54">
        <f t="shared" si="67"/>
        <v>0</v>
      </c>
      <c r="K158" s="54">
        <f t="shared" si="67"/>
        <v>0</v>
      </c>
      <c r="L158" s="54">
        <f t="shared" si="67"/>
        <v>0</v>
      </c>
    </row>
    <row r="159" spans="1:12" s="43" customFormat="1" ht="15" customHeight="1" outlineLevel="1">
      <c r="A159" s="62" t="s">
        <v>306</v>
      </c>
      <c r="B159" s="49">
        <f t="shared" si="58"/>
        <v>0</v>
      </c>
      <c r="C159" s="50">
        <f>SUM(D159:E159)</f>
        <v>0</v>
      </c>
      <c r="D159" s="56"/>
      <c r="E159" s="56"/>
      <c r="F159" s="50">
        <f>SUM(G159:H159)</f>
        <v>0</v>
      </c>
      <c r="G159" s="56"/>
      <c r="H159" s="56"/>
      <c r="I159" s="50">
        <f>SUM(J159:K159)</f>
        <v>0</v>
      </c>
      <c r="J159" s="60"/>
      <c r="K159" s="60"/>
      <c r="L159" s="60"/>
    </row>
    <row r="160" spans="1:12" s="42" customFormat="1" ht="15" customHeight="1" outlineLevel="1">
      <c r="A160" s="62" t="s">
        <v>307</v>
      </c>
      <c r="B160" s="49">
        <f t="shared" si="58"/>
        <v>0</v>
      </c>
      <c r="C160" s="50">
        <f>SUM(D160:E160)</f>
        <v>0</v>
      </c>
      <c r="D160" s="56"/>
      <c r="E160" s="56"/>
      <c r="F160" s="50">
        <f>SUM(G160:H160)</f>
        <v>0</v>
      </c>
      <c r="G160" s="56"/>
      <c r="H160" s="56"/>
      <c r="I160" s="50">
        <f>SUM(J160:K160)</f>
        <v>0</v>
      </c>
      <c r="J160" s="60"/>
      <c r="K160" s="60"/>
      <c r="L160" s="60"/>
    </row>
    <row r="161" spans="1:12" ht="15" customHeight="1" outlineLevel="1">
      <c r="A161" s="62" t="s">
        <v>308</v>
      </c>
      <c r="B161" s="49">
        <f t="shared" si="58"/>
        <v>0</v>
      </c>
      <c r="C161" s="50">
        <f>SUM(D161:E161)</f>
        <v>0</v>
      </c>
      <c r="D161" s="56"/>
      <c r="E161" s="56"/>
      <c r="F161" s="50">
        <f>SUM(G161:H161)</f>
        <v>0</v>
      </c>
      <c r="G161" s="56"/>
      <c r="H161" s="56"/>
      <c r="I161" s="50">
        <f>SUM(J161:K161)</f>
        <v>0</v>
      </c>
      <c r="J161" s="60"/>
      <c r="K161" s="60"/>
      <c r="L161" s="60"/>
    </row>
    <row r="162" spans="1:12" ht="15" customHeight="1" outlineLevel="1">
      <c r="A162" s="62" t="s">
        <v>309</v>
      </c>
      <c r="B162" s="49">
        <f t="shared" si="58"/>
        <v>0</v>
      </c>
      <c r="C162" s="50">
        <f>SUM(D162:E162)</f>
        <v>0</v>
      </c>
      <c r="D162" s="56"/>
      <c r="E162" s="56"/>
      <c r="F162" s="50">
        <f>SUM(G162:H162)</f>
        <v>0</v>
      </c>
      <c r="G162" s="56"/>
      <c r="H162" s="56"/>
      <c r="I162" s="50">
        <f>SUM(J162:K162)</f>
        <v>0</v>
      </c>
      <c r="J162" s="59"/>
      <c r="K162" s="59"/>
      <c r="L162" s="59"/>
    </row>
    <row r="163" spans="1:12" ht="15" customHeight="1" outlineLevel="1">
      <c r="A163" s="53" t="s">
        <v>310</v>
      </c>
      <c r="B163" s="49">
        <f t="shared" si="58"/>
        <v>-30.16</v>
      </c>
      <c r="C163" s="50">
        <f aca="true" t="shared" si="68" ref="C163:L163">SUM(C164:C167)</f>
        <v>105.69</v>
      </c>
      <c r="D163" s="54">
        <f t="shared" si="68"/>
        <v>0</v>
      </c>
      <c r="E163" s="54">
        <f t="shared" si="68"/>
        <v>105.69</v>
      </c>
      <c r="F163" s="50">
        <f t="shared" si="68"/>
        <v>75.53</v>
      </c>
      <c r="G163" s="54">
        <f t="shared" si="68"/>
        <v>0</v>
      </c>
      <c r="H163" s="54">
        <f t="shared" si="68"/>
        <v>75.53</v>
      </c>
      <c r="I163" s="50">
        <f t="shared" si="68"/>
        <v>75.5</v>
      </c>
      <c r="J163" s="54">
        <f t="shared" si="68"/>
        <v>0</v>
      </c>
      <c r="K163" s="54">
        <f t="shared" si="68"/>
        <v>75.5</v>
      </c>
      <c r="L163" s="54">
        <f t="shared" si="68"/>
        <v>0</v>
      </c>
    </row>
    <row r="164" spans="1:12" ht="15" customHeight="1" outlineLevel="1">
      <c r="A164" s="62" t="s">
        <v>311</v>
      </c>
      <c r="B164" s="49">
        <f t="shared" si="58"/>
        <v>29.27</v>
      </c>
      <c r="C164" s="50">
        <f>SUM(D164:E164)</f>
        <v>46.26</v>
      </c>
      <c r="D164" s="56"/>
      <c r="E164" s="56">
        <v>46.26</v>
      </c>
      <c r="F164" s="50">
        <f>SUM(G164:H164)</f>
        <v>75.53</v>
      </c>
      <c r="G164" s="56"/>
      <c r="H164" s="56">
        <v>75.53</v>
      </c>
      <c r="I164" s="50">
        <f>SUM(J164:K164)</f>
        <v>75.5</v>
      </c>
      <c r="J164" s="60"/>
      <c r="K164" s="60">
        <v>75.5</v>
      </c>
      <c r="L164" s="60"/>
    </row>
    <row r="165" spans="1:12" s="43" customFormat="1" ht="15" customHeight="1" outlineLevel="1">
      <c r="A165" s="62" t="s">
        <v>312</v>
      </c>
      <c r="B165" s="49">
        <f t="shared" si="58"/>
        <v>-31.39</v>
      </c>
      <c r="C165" s="50">
        <f>SUM(D165:E165)</f>
        <v>31.39</v>
      </c>
      <c r="D165" s="56"/>
      <c r="E165" s="56">
        <v>31.39</v>
      </c>
      <c r="F165" s="50">
        <f>SUM(G165:H165)</f>
        <v>0</v>
      </c>
      <c r="G165" s="56"/>
      <c r="H165" s="56"/>
      <c r="I165" s="50">
        <f>SUM(J165:K165)</f>
        <v>0</v>
      </c>
      <c r="J165" s="59"/>
      <c r="K165" s="59"/>
      <c r="L165" s="59"/>
    </row>
    <row r="166" spans="1:12" s="42" customFormat="1" ht="15" customHeight="1" outlineLevel="1">
      <c r="A166" s="62" t="s">
        <v>313</v>
      </c>
      <c r="B166" s="49">
        <f t="shared" si="58"/>
        <v>-28.04</v>
      </c>
      <c r="C166" s="50">
        <f>SUM(D166:E166)</f>
        <v>28.04</v>
      </c>
      <c r="D166" s="56"/>
      <c r="E166" s="56">
        <v>28.04</v>
      </c>
      <c r="F166" s="50">
        <f>SUM(G166:H166)</f>
        <v>0</v>
      </c>
      <c r="G166" s="56"/>
      <c r="H166" s="56"/>
      <c r="I166" s="50">
        <f>SUM(J166:K166)</f>
        <v>0</v>
      </c>
      <c r="J166" s="60"/>
      <c r="K166" s="60"/>
      <c r="L166" s="60"/>
    </row>
    <row r="167" spans="1:12" ht="15" customHeight="1" outlineLevel="1">
      <c r="A167" s="62" t="s">
        <v>314</v>
      </c>
      <c r="B167" s="49">
        <f t="shared" si="58"/>
        <v>0</v>
      </c>
      <c r="C167" s="50">
        <f>SUM(D167:E167)</f>
        <v>0</v>
      </c>
      <c r="D167" s="56"/>
      <c r="E167" s="56"/>
      <c r="F167" s="50">
        <f>SUM(G167:H167)</f>
        <v>0</v>
      </c>
      <c r="G167" s="56"/>
      <c r="H167" s="56"/>
      <c r="I167" s="50">
        <f>SUM(J167:K167)</f>
        <v>0</v>
      </c>
      <c r="J167" s="60"/>
      <c r="K167" s="60"/>
      <c r="L167" s="60"/>
    </row>
    <row r="168" spans="1:12" s="42" customFormat="1" ht="15" customHeight="1" outlineLevel="1">
      <c r="A168" s="53" t="s">
        <v>315</v>
      </c>
      <c r="B168" s="49">
        <f t="shared" si="58"/>
        <v>0</v>
      </c>
      <c r="C168" s="50">
        <f aca="true" t="shared" si="69" ref="C168:L168">SUM(C169:C171)</f>
        <v>0</v>
      </c>
      <c r="D168" s="54">
        <f t="shared" si="69"/>
        <v>0</v>
      </c>
      <c r="E168" s="54">
        <f t="shared" si="69"/>
        <v>0</v>
      </c>
      <c r="F168" s="50">
        <f t="shared" si="69"/>
        <v>0</v>
      </c>
      <c r="G168" s="54">
        <f t="shared" si="69"/>
        <v>0</v>
      </c>
      <c r="H168" s="54">
        <f t="shared" si="69"/>
        <v>0</v>
      </c>
      <c r="I168" s="50">
        <f t="shared" si="69"/>
        <v>0</v>
      </c>
      <c r="J168" s="54">
        <f t="shared" si="69"/>
        <v>0</v>
      </c>
      <c r="K168" s="54">
        <f t="shared" si="69"/>
        <v>0</v>
      </c>
      <c r="L168" s="54">
        <f t="shared" si="69"/>
        <v>0</v>
      </c>
    </row>
    <row r="169" spans="1:12" s="43" customFormat="1" ht="15" customHeight="1" outlineLevel="1">
      <c r="A169" s="62" t="s">
        <v>316</v>
      </c>
      <c r="B169" s="49">
        <f t="shared" si="58"/>
        <v>0</v>
      </c>
      <c r="C169" s="50">
        <f>SUM(D169:E169)</f>
        <v>0</v>
      </c>
      <c r="D169" s="56"/>
      <c r="E169" s="56"/>
      <c r="F169" s="50">
        <f>SUM(G169:H169)</f>
        <v>0</v>
      </c>
      <c r="G169" s="56"/>
      <c r="H169" s="56"/>
      <c r="I169" s="50">
        <f>SUM(J169:K169)</f>
        <v>0</v>
      </c>
      <c r="J169" s="60"/>
      <c r="K169" s="60"/>
      <c r="L169" s="60"/>
    </row>
    <row r="170" spans="1:12" s="43" customFormat="1" ht="15" customHeight="1" outlineLevel="1">
      <c r="A170" s="62" t="s">
        <v>317</v>
      </c>
      <c r="B170" s="49">
        <f t="shared" si="58"/>
        <v>0</v>
      </c>
      <c r="C170" s="50">
        <f>SUM(D170:E170)</f>
        <v>0</v>
      </c>
      <c r="D170" s="56"/>
      <c r="E170" s="56"/>
      <c r="F170" s="50">
        <f>SUM(G170:H170)</f>
        <v>0</v>
      </c>
      <c r="G170" s="56"/>
      <c r="H170" s="56"/>
      <c r="I170" s="50">
        <f>SUM(J170:K170)</f>
        <v>0</v>
      </c>
      <c r="J170" s="59"/>
      <c r="K170" s="59"/>
      <c r="L170" s="59"/>
    </row>
    <row r="171" spans="1:12" ht="15" customHeight="1" outlineLevel="1">
      <c r="A171" s="62" t="s">
        <v>318</v>
      </c>
      <c r="B171" s="49">
        <f t="shared" si="58"/>
        <v>0</v>
      </c>
      <c r="C171" s="50">
        <f>SUM(D171:E171)</f>
        <v>0</v>
      </c>
      <c r="D171" s="56"/>
      <c r="E171" s="56"/>
      <c r="F171" s="50">
        <f>SUM(G171:H171)</f>
        <v>0</v>
      </c>
      <c r="G171" s="56"/>
      <c r="H171" s="56"/>
      <c r="I171" s="50">
        <f>SUM(J171:K171)</f>
        <v>0</v>
      </c>
      <c r="J171" s="60"/>
      <c r="K171" s="60"/>
      <c r="L171" s="60"/>
    </row>
    <row r="172" spans="1:12" ht="14.25" outlineLevel="1">
      <c r="A172" s="53" t="s">
        <v>319</v>
      </c>
      <c r="B172" s="49">
        <f t="shared" si="58"/>
        <v>0</v>
      </c>
      <c r="C172" s="50">
        <f aca="true" t="shared" si="70" ref="C172:L172">SUM(C173:C175)</f>
        <v>0</v>
      </c>
      <c r="D172" s="54">
        <f t="shared" si="70"/>
        <v>0</v>
      </c>
      <c r="E172" s="54">
        <f t="shared" si="70"/>
        <v>0</v>
      </c>
      <c r="F172" s="50">
        <f t="shared" si="70"/>
        <v>0</v>
      </c>
      <c r="G172" s="54">
        <f t="shared" si="70"/>
        <v>0</v>
      </c>
      <c r="H172" s="54">
        <f t="shared" si="70"/>
        <v>0</v>
      </c>
      <c r="I172" s="50">
        <f t="shared" si="70"/>
        <v>0</v>
      </c>
      <c r="J172" s="54">
        <f t="shared" si="70"/>
        <v>0</v>
      </c>
      <c r="K172" s="54">
        <f t="shared" si="70"/>
        <v>0</v>
      </c>
      <c r="L172" s="54">
        <f t="shared" si="70"/>
        <v>0</v>
      </c>
    </row>
    <row r="173" spans="1:12" ht="14.25" outlineLevel="1">
      <c r="A173" s="62" t="s">
        <v>320</v>
      </c>
      <c r="B173" s="49">
        <f t="shared" si="58"/>
        <v>0</v>
      </c>
      <c r="C173" s="50">
        <f>SUM(D173:E173)</f>
        <v>0</v>
      </c>
      <c r="D173" s="56"/>
      <c r="E173" s="56"/>
      <c r="F173" s="50">
        <f>SUM(G173:H173)</f>
        <v>0</v>
      </c>
      <c r="G173" s="56"/>
      <c r="H173" s="56"/>
      <c r="I173" s="50">
        <f>SUM(J173:K173)</f>
        <v>0</v>
      </c>
      <c r="J173" s="59"/>
      <c r="K173" s="59"/>
      <c r="L173" s="59"/>
    </row>
    <row r="174" spans="1:12" ht="14.25" outlineLevel="1">
      <c r="A174" s="62" t="s">
        <v>321</v>
      </c>
      <c r="B174" s="49">
        <f t="shared" si="58"/>
        <v>0</v>
      </c>
      <c r="C174" s="50">
        <f>SUM(D174:E174)</f>
        <v>0</v>
      </c>
      <c r="D174" s="56"/>
      <c r="E174" s="56"/>
      <c r="F174" s="50">
        <f>SUM(G174:H174)</f>
        <v>0</v>
      </c>
      <c r="G174" s="56"/>
      <c r="H174" s="56"/>
      <c r="I174" s="50">
        <f>SUM(J174:K174)</f>
        <v>0</v>
      </c>
      <c r="J174" s="60"/>
      <c r="K174" s="60"/>
      <c r="L174" s="60"/>
    </row>
    <row r="175" spans="1:12" ht="14.25" outlineLevel="1">
      <c r="A175" s="62" t="s">
        <v>322</v>
      </c>
      <c r="B175" s="49">
        <f t="shared" si="58"/>
        <v>0</v>
      </c>
      <c r="C175" s="50">
        <f>SUM(D175:E175)</f>
        <v>0</v>
      </c>
      <c r="D175" s="56"/>
      <c r="E175" s="56"/>
      <c r="F175" s="50">
        <f>SUM(G175:H175)</f>
        <v>0</v>
      </c>
      <c r="G175" s="56"/>
      <c r="H175" s="56"/>
      <c r="I175" s="50">
        <f>SUM(J175:K175)</f>
        <v>0</v>
      </c>
      <c r="J175" s="60"/>
      <c r="K175" s="60"/>
      <c r="L175" s="60"/>
    </row>
    <row r="176" spans="1:12" ht="14.25" outlineLevel="1">
      <c r="A176" s="53" t="s">
        <v>323</v>
      </c>
      <c r="B176" s="49">
        <f t="shared" si="58"/>
        <v>0</v>
      </c>
      <c r="C176" s="50">
        <f aca="true" t="shared" si="71" ref="C176:L176">SUM(C177:C178)</f>
        <v>0</v>
      </c>
      <c r="D176" s="54">
        <f t="shared" si="71"/>
        <v>0</v>
      </c>
      <c r="E176" s="54">
        <f t="shared" si="71"/>
        <v>0</v>
      </c>
      <c r="F176" s="50">
        <f t="shared" si="71"/>
        <v>0</v>
      </c>
      <c r="G176" s="54">
        <f t="shared" si="71"/>
        <v>0</v>
      </c>
      <c r="H176" s="54">
        <f t="shared" si="71"/>
        <v>0</v>
      </c>
      <c r="I176" s="50">
        <f t="shared" si="71"/>
        <v>0</v>
      </c>
      <c r="J176" s="54">
        <f t="shared" si="71"/>
        <v>0</v>
      </c>
      <c r="K176" s="54">
        <f t="shared" si="71"/>
        <v>0</v>
      </c>
      <c r="L176" s="54">
        <f t="shared" si="71"/>
        <v>0</v>
      </c>
    </row>
    <row r="177" spans="1:12" ht="14.25" outlineLevel="1">
      <c r="A177" s="62" t="s">
        <v>324</v>
      </c>
      <c r="B177" s="49">
        <f t="shared" si="58"/>
        <v>0</v>
      </c>
      <c r="C177" s="50">
        <f>SUM(D177:E177)</f>
        <v>0</v>
      </c>
      <c r="D177" s="56"/>
      <c r="E177" s="56"/>
      <c r="F177" s="50">
        <f>SUM(G177:H177)</f>
        <v>0</v>
      </c>
      <c r="G177" s="56"/>
      <c r="H177" s="56"/>
      <c r="I177" s="50">
        <f>SUM(J177:K177)</f>
        <v>0</v>
      </c>
      <c r="J177" s="59"/>
      <c r="K177" s="59"/>
      <c r="L177" s="59"/>
    </row>
    <row r="178" spans="1:12" ht="14.25" outlineLevel="1">
      <c r="A178" s="62" t="s">
        <v>325</v>
      </c>
      <c r="B178" s="49">
        <f t="shared" si="58"/>
        <v>0</v>
      </c>
      <c r="C178" s="50">
        <f>SUM(D178:E178)</f>
        <v>0</v>
      </c>
      <c r="D178" s="56"/>
      <c r="E178" s="56"/>
      <c r="F178" s="50">
        <f>SUM(G178:H178)</f>
        <v>0</v>
      </c>
      <c r="G178" s="56"/>
      <c r="H178" s="56"/>
      <c r="I178" s="50">
        <f>SUM(J178:K178)</f>
        <v>0</v>
      </c>
      <c r="J178" s="60"/>
      <c r="K178" s="60"/>
      <c r="L178" s="60"/>
    </row>
    <row r="179" spans="1:12" ht="14.25" outlineLevel="1">
      <c r="A179" s="53" t="s">
        <v>326</v>
      </c>
      <c r="B179" s="49">
        <f t="shared" si="58"/>
        <v>0</v>
      </c>
      <c r="C179" s="50">
        <f aca="true" t="shared" si="72" ref="C179:L179">SUM(C180:C181)</f>
        <v>0</v>
      </c>
      <c r="D179" s="54">
        <f t="shared" si="72"/>
        <v>0</v>
      </c>
      <c r="E179" s="54">
        <f t="shared" si="72"/>
        <v>0</v>
      </c>
      <c r="F179" s="50">
        <f t="shared" si="72"/>
        <v>0</v>
      </c>
      <c r="G179" s="54">
        <f t="shared" si="72"/>
        <v>0</v>
      </c>
      <c r="H179" s="54">
        <f t="shared" si="72"/>
        <v>0</v>
      </c>
      <c r="I179" s="50">
        <f t="shared" si="72"/>
        <v>0</v>
      </c>
      <c r="J179" s="54">
        <f t="shared" si="72"/>
        <v>0</v>
      </c>
      <c r="K179" s="54">
        <f t="shared" si="72"/>
        <v>0</v>
      </c>
      <c r="L179" s="54">
        <f t="shared" si="72"/>
        <v>0</v>
      </c>
    </row>
    <row r="180" spans="1:12" ht="14.25" outlineLevel="1">
      <c r="A180" s="55" t="s">
        <v>327</v>
      </c>
      <c r="B180" s="49">
        <f t="shared" si="58"/>
        <v>0</v>
      </c>
      <c r="C180" s="50">
        <f>SUM(D180:E180)</f>
        <v>0</v>
      </c>
      <c r="D180" s="56"/>
      <c r="E180" s="56"/>
      <c r="F180" s="50">
        <f>SUM(G180:H180)</f>
        <v>0</v>
      </c>
      <c r="G180" s="56"/>
      <c r="H180" s="56"/>
      <c r="I180" s="50">
        <f>SUM(J180:K180)</f>
        <v>0</v>
      </c>
      <c r="J180" s="59"/>
      <c r="K180" s="59"/>
      <c r="L180" s="59"/>
    </row>
    <row r="181" spans="1:12" ht="14.25" outlineLevel="1">
      <c r="A181" s="62" t="s">
        <v>328</v>
      </c>
      <c r="B181" s="49">
        <f t="shared" si="58"/>
        <v>0</v>
      </c>
      <c r="C181" s="50">
        <f>SUM(D181:E181)</f>
        <v>0</v>
      </c>
      <c r="D181" s="56"/>
      <c r="E181" s="56"/>
      <c r="F181" s="50">
        <f>SUM(G181:H181)</f>
        <v>0</v>
      </c>
      <c r="G181" s="56"/>
      <c r="H181" s="56"/>
      <c r="I181" s="50">
        <f>SUM(J181:K181)</f>
        <v>0</v>
      </c>
      <c r="J181" s="60"/>
      <c r="K181" s="60"/>
      <c r="L181" s="60"/>
    </row>
    <row r="182" spans="1:12" ht="14.25" outlineLevel="1">
      <c r="A182" s="53" t="s">
        <v>329</v>
      </c>
      <c r="B182" s="49">
        <f t="shared" si="58"/>
        <v>-6.1</v>
      </c>
      <c r="C182" s="50">
        <f aca="true" t="shared" si="73" ref="C182:L182">SUM(C183:C185)</f>
        <v>12.1</v>
      </c>
      <c r="D182" s="54">
        <f t="shared" si="73"/>
        <v>0</v>
      </c>
      <c r="E182" s="54">
        <f t="shared" si="73"/>
        <v>12.1</v>
      </c>
      <c r="F182" s="50">
        <f t="shared" si="73"/>
        <v>6</v>
      </c>
      <c r="G182" s="54">
        <f t="shared" si="73"/>
        <v>0</v>
      </c>
      <c r="H182" s="54">
        <f t="shared" si="73"/>
        <v>6</v>
      </c>
      <c r="I182" s="50">
        <f t="shared" si="73"/>
        <v>6</v>
      </c>
      <c r="J182" s="54">
        <f t="shared" si="73"/>
        <v>0</v>
      </c>
      <c r="K182" s="54">
        <f t="shared" si="73"/>
        <v>6</v>
      </c>
      <c r="L182" s="54">
        <f t="shared" si="73"/>
        <v>0</v>
      </c>
    </row>
    <row r="183" spans="1:12" ht="14.25" outlineLevel="1">
      <c r="A183" s="55" t="s">
        <v>330</v>
      </c>
      <c r="B183" s="49">
        <f t="shared" si="58"/>
        <v>0</v>
      </c>
      <c r="C183" s="50">
        <f>SUM(D183:E183)</f>
        <v>0</v>
      </c>
      <c r="D183" s="56"/>
      <c r="E183" s="56"/>
      <c r="F183" s="50">
        <f>SUM(G183:H183)</f>
        <v>0</v>
      </c>
      <c r="G183" s="56"/>
      <c r="H183" s="56"/>
      <c r="I183" s="50">
        <f>SUM(J183:K183)</f>
        <v>0</v>
      </c>
      <c r="J183" s="59"/>
      <c r="K183" s="59"/>
      <c r="L183" s="59"/>
    </row>
    <row r="184" spans="1:12" ht="14.25" outlineLevel="1">
      <c r="A184" s="55" t="s">
        <v>331</v>
      </c>
      <c r="B184" s="49">
        <f t="shared" si="58"/>
        <v>0</v>
      </c>
      <c r="C184" s="50">
        <f>SUM(D184:E184)</f>
        <v>0</v>
      </c>
      <c r="D184" s="56"/>
      <c r="E184" s="56"/>
      <c r="F184" s="50">
        <f>SUM(G184:H184)</f>
        <v>0</v>
      </c>
      <c r="G184" s="56"/>
      <c r="H184" s="56"/>
      <c r="I184" s="50">
        <f>SUM(J184:K184)</f>
        <v>0</v>
      </c>
      <c r="J184" s="60"/>
      <c r="K184" s="60"/>
      <c r="L184" s="60"/>
    </row>
    <row r="185" spans="1:12" ht="14.25" outlineLevel="1">
      <c r="A185" s="55" t="s">
        <v>332</v>
      </c>
      <c r="B185" s="49">
        <f t="shared" si="58"/>
        <v>-6.1</v>
      </c>
      <c r="C185" s="50">
        <f>SUM(D185:E185)</f>
        <v>12.1</v>
      </c>
      <c r="D185" s="56"/>
      <c r="E185" s="56">
        <v>12.1</v>
      </c>
      <c r="F185" s="50">
        <f>SUM(G185:H185)</f>
        <v>6</v>
      </c>
      <c r="G185" s="56"/>
      <c r="H185" s="56">
        <v>6</v>
      </c>
      <c r="I185" s="50">
        <f>SUM(J185:K185)</f>
        <v>6</v>
      </c>
      <c r="J185" s="60"/>
      <c r="K185" s="60">
        <v>6</v>
      </c>
      <c r="L185" s="60"/>
    </row>
    <row r="186" spans="1:12" ht="14.25" outlineLevel="1">
      <c r="A186" s="53" t="s">
        <v>333</v>
      </c>
      <c r="B186" s="49">
        <f t="shared" si="58"/>
        <v>0</v>
      </c>
      <c r="C186" s="50">
        <f aca="true" t="shared" si="74" ref="C186:L186">SUM(C187:C187)</f>
        <v>0</v>
      </c>
      <c r="D186" s="54">
        <f t="shared" si="74"/>
        <v>0</v>
      </c>
      <c r="E186" s="54">
        <f t="shared" si="74"/>
        <v>0</v>
      </c>
      <c r="F186" s="50">
        <f t="shared" si="74"/>
        <v>0</v>
      </c>
      <c r="G186" s="54">
        <f t="shared" si="74"/>
        <v>0</v>
      </c>
      <c r="H186" s="54">
        <f t="shared" si="74"/>
        <v>0</v>
      </c>
      <c r="I186" s="50">
        <f t="shared" si="74"/>
        <v>0</v>
      </c>
      <c r="J186" s="54">
        <f t="shared" si="74"/>
        <v>0</v>
      </c>
      <c r="K186" s="54">
        <f t="shared" si="74"/>
        <v>0</v>
      </c>
      <c r="L186" s="54">
        <f t="shared" si="74"/>
        <v>0</v>
      </c>
    </row>
    <row r="187" spans="1:12" ht="14.25" outlineLevel="1">
      <c r="A187" s="62" t="s">
        <v>334</v>
      </c>
      <c r="B187" s="49">
        <f t="shared" si="58"/>
        <v>0</v>
      </c>
      <c r="C187" s="50">
        <f>SUM(D187:E187)</f>
        <v>0</v>
      </c>
      <c r="D187" s="56"/>
      <c r="E187" s="56"/>
      <c r="F187" s="50">
        <f>SUM(G187:H187)</f>
        <v>0</v>
      </c>
      <c r="G187" s="56"/>
      <c r="H187" s="56"/>
      <c r="I187" s="50">
        <f>SUM(J187:K187)</f>
        <v>0</v>
      </c>
      <c r="J187" s="59"/>
      <c r="K187" s="59"/>
      <c r="L187" s="59"/>
    </row>
    <row r="188" spans="1:12" ht="14.25" outlineLevel="1">
      <c r="A188" s="53" t="s">
        <v>335</v>
      </c>
      <c r="B188" s="49">
        <f t="shared" si="58"/>
        <v>-30.5</v>
      </c>
      <c r="C188" s="50">
        <f aca="true" t="shared" si="75" ref="C188:L188">SUM(C189)</f>
        <v>30.5</v>
      </c>
      <c r="D188" s="54">
        <f t="shared" si="75"/>
        <v>0</v>
      </c>
      <c r="E188" s="54">
        <f t="shared" si="75"/>
        <v>30.5</v>
      </c>
      <c r="F188" s="63">
        <f t="shared" si="75"/>
        <v>0</v>
      </c>
      <c r="G188" s="54">
        <f t="shared" si="75"/>
        <v>0</v>
      </c>
      <c r="H188" s="54">
        <f t="shared" si="75"/>
        <v>0</v>
      </c>
      <c r="I188" s="63">
        <f t="shared" si="75"/>
        <v>0</v>
      </c>
      <c r="J188" s="54">
        <f t="shared" si="75"/>
        <v>0</v>
      </c>
      <c r="K188" s="54">
        <f t="shared" si="75"/>
        <v>0</v>
      </c>
      <c r="L188" s="54">
        <f t="shared" si="75"/>
        <v>0</v>
      </c>
    </row>
    <row r="189" spans="1:12" ht="14.25" outlineLevel="1">
      <c r="A189" s="55" t="s">
        <v>336</v>
      </c>
      <c r="B189" s="49">
        <f t="shared" si="58"/>
        <v>-30.5</v>
      </c>
      <c r="C189" s="50">
        <f>SUM(D189:E189)</f>
        <v>30.5</v>
      </c>
      <c r="D189" s="56"/>
      <c r="E189" s="56">
        <v>30.5</v>
      </c>
      <c r="F189" s="50">
        <f>SUM(G189:H189)</f>
        <v>0</v>
      </c>
      <c r="G189" s="56"/>
      <c r="H189" s="56"/>
      <c r="I189" s="50">
        <f>SUM(J189:K189)</f>
        <v>0</v>
      </c>
      <c r="J189" s="60"/>
      <c r="K189" s="60"/>
      <c r="L189" s="60"/>
    </row>
    <row r="190" spans="1:12" ht="14.25">
      <c r="A190" s="48" t="s">
        <v>337</v>
      </c>
      <c r="B190" s="49">
        <f t="shared" si="58"/>
        <v>0</v>
      </c>
      <c r="C190" s="50">
        <f aca="true" t="shared" si="76" ref="C190:L190">C191+C194+C198+C202+C206+C208+C210+C213+C215</f>
        <v>0</v>
      </c>
      <c r="D190" s="52">
        <f t="shared" si="76"/>
        <v>0</v>
      </c>
      <c r="E190" s="52">
        <f t="shared" si="76"/>
        <v>0</v>
      </c>
      <c r="F190" s="50">
        <f t="shared" si="76"/>
        <v>0</v>
      </c>
      <c r="G190" s="52">
        <f t="shared" si="76"/>
        <v>0</v>
      </c>
      <c r="H190" s="52">
        <f t="shared" si="76"/>
        <v>0</v>
      </c>
      <c r="I190" s="50">
        <f t="shared" si="76"/>
        <v>0</v>
      </c>
      <c r="J190" s="52">
        <f t="shared" si="76"/>
        <v>0</v>
      </c>
      <c r="K190" s="52">
        <f t="shared" si="76"/>
        <v>0</v>
      </c>
      <c r="L190" s="52">
        <f t="shared" si="76"/>
        <v>0</v>
      </c>
    </row>
    <row r="191" spans="1:12" ht="14.25" outlineLevel="1">
      <c r="A191" s="53" t="s">
        <v>338</v>
      </c>
      <c r="B191" s="49">
        <f t="shared" si="58"/>
        <v>0</v>
      </c>
      <c r="C191" s="50">
        <f aca="true" t="shared" si="77" ref="C191:L191">SUM(C192:C193)</f>
        <v>0</v>
      </c>
      <c r="D191" s="54">
        <f t="shared" si="77"/>
        <v>0</v>
      </c>
      <c r="E191" s="54">
        <f t="shared" si="77"/>
        <v>0</v>
      </c>
      <c r="F191" s="50">
        <f t="shared" si="77"/>
        <v>0</v>
      </c>
      <c r="G191" s="54">
        <f t="shared" si="77"/>
        <v>0</v>
      </c>
      <c r="H191" s="54">
        <f t="shared" si="77"/>
        <v>0</v>
      </c>
      <c r="I191" s="50">
        <f t="shared" si="77"/>
        <v>0</v>
      </c>
      <c r="J191" s="54">
        <f t="shared" si="77"/>
        <v>0</v>
      </c>
      <c r="K191" s="54">
        <f t="shared" si="77"/>
        <v>0</v>
      </c>
      <c r="L191" s="54">
        <f t="shared" si="77"/>
        <v>0</v>
      </c>
    </row>
    <row r="192" spans="1:12" ht="14.25" outlineLevel="1">
      <c r="A192" s="55" t="s">
        <v>339</v>
      </c>
      <c r="B192" s="49">
        <f t="shared" si="58"/>
        <v>0</v>
      </c>
      <c r="C192" s="50">
        <f>SUM(D192:E192)</f>
        <v>0</v>
      </c>
      <c r="D192" s="56"/>
      <c r="E192" s="56"/>
      <c r="F192" s="50">
        <f>SUM(G192:H192)</f>
        <v>0</v>
      </c>
      <c r="G192" s="56"/>
      <c r="H192" s="56"/>
      <c r="I192" s="50">
        <f>SUM(J192:K192)</f>
        <v>0</v>
      </c>
      <c r="J192" s="61"/>
      <c r="K192" s="61"/>
      <c r="L192" s="61"/>
    </row>
    <row r="193" spans="1:12" ht="14.25" outlineLevel="1">
      <c r="A193" s="55" t="s">
        <v>340</v>
      </c>
      <c r="B193" s="49">
        <f t="shared" si="58"/>
        <v>0</v>
      </c>
      <c r="C193" s="50">
        <f>SUM(D193:E193)</f>
        <v>0</v>
      </c>
      <c r="D193" s="56"/>
      <c r="E193" s="56"/>
      <c r="F193" s="50">
        <f>SUM(G193:H193)</f>
        <v>0</v>
      </c>
      <c r="G193" s="56"/>
      <c r="H193" s="56"/>
      <c r="I193" s="50">
        <f>SUM(J193:K193)</f>
        <v>0</v>
      </c>
      <c r="J193" s="59"/>
      <c r="K193" s="59"/>
      <c r="L193" s="59"/>
    </row>
    <row r="194" spans="1:12" ht="14.25" outlineLevel="1">
      <c r="A194" s="53" t="s">
        <v>341</v>
      </c>
      <c r="B194" s="49">
        <f t="shared" si="58"/>
        <v>0</v>
      </c>
      <c r="C194" s="50">
        <f aca="true" t="shared" si="78" ref="C194:L194">SUM(C196:C197)</f>
        <v>0</v>
      </c>
      <c r="D194" s="54">
        <f t="shared" si="78"/>
        <v>0</v>
      </c>
      <c r="E194" s="54">
        <f t="shared" si="78"/>
        <v>0</v>
      </c>
      <c r="F194" s="50">
        <f t="shared" si="78"/>
        <v>0</v>
      </c>
      <c r="G194" s="54">
        <f t="shared" si="78"/>
        <v>0</v>
      </c>
      <c r="H194" s="54">
        <f t="shared" si="78"/>
        <v>0</v>
      </c>
      <c r="I194" s="50">
        <f t="shared" si="78"/>
        <v>0</v>
      </c>
      <c r="J194" s="54">
        <f t="shared" si="78"/>
        <v>0</v>
      </c>
      <c r="K194" s="54">
        <f t="shared" si="78"/>
        <v>0</v>
      </c>
      <c r="L194" s="54">
        <f t="shared" si="78"/>
        <v>0</v>
      </c>
    </row>
    <row r="195" spans="1:12" ht="14.25" outlineLevel="1">
      <c r="A195" s="62" t="s">
        <v>342</v>
      </c>
      <c r="B195" s="49">
        <f t="shared" si="58"/>
        <v>0</v>
      </c>
      <c r="C195" s="50">
        <f>SUM(C197:C198)</f>
        <v>0</v>
      </c>
      <c r="D195" s="58"/>
      <c r="E195" s="58"/>
      <c r="F195" s="50">
        <f>SUM(F197:F198)</f>
        <v>0</v>
      </c>
      <c r="G195" s="58"/>
      <c r="H195" s="58"/>
      <c r="I195" s="50">
        <f>SUM(I197:I198)</f>
        <v>0</v>
      </c>
      <c r="J195" s="60"/>
      <c r="K195" s="60"/>
      <c r="L195" s="60"/>
    </row>
    <row r="196" spans="1:12" ht="14.25" outlineLevel="1">
      <c r="A196" s="55" t="s">
        <v>343</v>
      </c>
      <c r="B196" s="49">
        <f t="shared" si="58"/>
        <v>0</v>
      </c>
      <c r="C196" s="50">
        <f>SUM(D196:E196)</f>
        <v>0</v>
      </c>
      <c r="D196" s="56"/>
      <c r="E196" s="56"/>
      <c r="F196" s="50">
        <f>SUM(G196:H196)</f>
        <v>0</v>
      </c>
      <c r="G196" s="56"/>
      <c r="H196" s="56"/>
      <c r="I196" s="50">
        <f>SUM(J196:K196)</f>
        <v>0</v>
      </c>
      <c r="J196" s="59"/>
      <c r="K196" s="59"/>
      <c r="L196" s="59"/>
    </row>
    <row r="197" spans="1:12" ht="14.25" outlineLevel="1">
      <c r="A197" s="55" t="s">
        <v>344</v>
      </c>
      <c r="B197" s="49">
        <f t="shared" si="58"/>
        <v>0</v>
      </c>
      <c r="C197" s="50">
        <f>SUM(D197:E197)</f>
        <v>0</v>
      </c>
      <c r="D197" s="56"/>
      <c r="E197" s="56"/>
      <c r="F197" s="50">
        <f>SUM(G197:H197)</f>
        <v>0</v>
      </c>
      <c r="G197" s="56"/>
      <c r="H197" s="56"/>
      <c r="I197" s="50">
        <f>SUM(J197:K197)</f>
        <v>0</v>
      </c>
      <c r="J197" s="60"/>
      <c r="K197" s="60"/>
      <c r="L197" s="60"/>
    </row>
    <row r="198" spans="1:12" ht="14.25" outlineLevel="1">
      <c r="A198" s="53" t="s">
        <v>345</v>
      </c>
      <c r="B198" s="49">
        <f t="shared" si="58"/>
        <v>0</v>
      </c>
      <c r="C198" s="50">
        <f aca="true" t="shared" si="79" ref="C198:L198">SUM(C199:C201)</f>
        <v>0</v>
      </c>
      <c r="D198" s="54">
        <f t="shared" si="79"/>
        <v>0</v>
      </c>
      <c r="E198" s="54">
        <f t="shared" si="79"/>
        <v>0</v>
      </c>
      <c r="F198" s="50">
        <f t="shared" si="79"/>
        <v>0</v>
      </c>
      <c r="G198" s="54">
        <f t="shared" si="79"/>
        <v>0</v>
      </c>
      <c r="H198" s="54">
        <f t="shared" si="79"/>
        <v>0</v>
      </c>
      <c r="I198" s="50">
        <f t="shared" si="79"/>
        <v>0</v>
      </c>
      <c r="J198" s="54">
        <f t="shared" si="79"/>
        <v>0</v>
      </c>
      <c r="K198" s="54">
        <f t="shared" si="79"/>
        <v>0</v>
      </c>
      <c r="L198" s="54">
        <f t="shared" si="79"/>
        <v>0</v>
      </c>
    </row>
    <row r="199" spans="1:12" ht="14.25" outlineLevel="1">
      <c r="A199" s="55" t="s">
        <v>346</v>
      </c>
      <c r="B199" s="49">
        <f t="shared" si="58"/>
        <v>0</v>
      </c>
      <c r="C199" s="50">
        <f>SUM(D199:E199)</f>
        <v>0</v>
      </c>
      <c r="D199" s="56"/>
      <c r="E199" s="56"/>
      <c r="F199" s="50">
        <f>SUM(G199:H199)</f>
        <v>0</v>
      </c>
      <c r="G199" s="56"/>
      <c r="H199" s="56"/>
      <c r="I199" s="50">
        <f>SUM(J199:K199)</f>
        <v>0</v>
      </c>
      <c r="J199" s="60"/>
      <c r="K199" s="60"/>
      <c r="L199" s="60"/>
    </row>
    <row r="200" spans="1:12" ht="14.25" outlineLevel="1">
      <c r="A200" s="55" t="s">
        <v>347</v>
      </c>
      <c r="B200" s="49">
        <f t="shared" si="58"/>
        <v>0</v>
      </c>
      <c r="C200" s="50">
        <f>SUM(D200:E200)</f>
        <v>0</v>
      </c>
      <c r="D200" s="56"/>
      <c r="E200" s="56"/>
      <c r="F200" s="50">
        <f>SUM(G200:H200)</f>
        <v>0</v>
      </c>
      <c r="G200" s="56"/>
      <c r="H200" s="56"/>
      <c r="I200" s="50">
        <f>SUM(J200:K200)</f>
        <v>0</v>
      </c>
      <c r="J200" s="59"/>
      <c r="K200" s="59"/>
      <c r="L200" s="59"/>
    </row>
    <row r="201" spans="1:12" ht="14.25" outlineLevel="1">
      <c r="A201" s="55" t="s">
        <v>348</v>
      </c>
      <c r="B201" s="49">
        <f aca="true" t="shared" si="80" ref="B201:B264">F201-C201</f>
        <v>0</v>
      </c>
      <c r="C201" s="50">
        <f>SUM(D201:E201)</f>
        <v>0</v>
      </c>
      <c r="D201" s="56"/>
      <c r="E201" s="56"/>
      <c r="F201" s="50">
        <f>SUM(G201:H201)</f>
        <v>0</v>
      </c>
      <c r="G201" s="56"/>
      <c r="H201" s="56"/>
      <c r="I201" s="50">
        <f>SUM(J201:K201)</f>
        <v>0</v>
      </c>
      <c r="J201" s="60"/>
      <c r="K201" s="60"/>
      <c r="L201" s="60"/>
    </row>
    <row r="202" spans="1:12" ht="14.25" outlineLevel="1">
      <c r="A202" s="53" t="s">
        <v>349</v>
      </c>
      <c r="B202" s="49">
        <f t="shared" si="80"/>
        <v>0</v>
      </c>
      <c r="C202" s="50">
        <f aca="true" t="shared" si="81" ref="C202:L202">SUM(C203:C205)</f>
        <v>0</v>
      </c>
      <c r="D202" s="54">
        <f t="shared" si="81"/>
        <v>0</v>
      </c>
      <c r="E202" s="54">
        <f t="shared" si="81"/>
        <v>0</v>
      </c>
      <c r="F202" s="50">
        <f t="shared" si="81"/>
        <v>0</v>
      </c>
      <c r="G202" s="54">
        <f t="shared" si="81"/>
        <v>0</v>
      </c>
      <c r="H202" s="54">
        <f t="shared" si="81"/>
        <v>0</v>
      </c>
      <c r="I202" s="50">
        <f t="shared" si="81"/>
        <v>0</v>
      </c>
      <c r="J202" s="54">
        <f t="shared" si="81"/>
        <v>0</v>
      </c>
      <c r="K202" s="54">
        <f t="shared" si="81"/>
        <v>0</v>
      </c>
      <c r="L202" s="54">
        <f t="shared" si="81"/>
        <v>0</v>
      </c>
    </row>
    <row r="203" spans="1:12" ht="14.25" outlineLevel="1">
      <c r="A203" s="55" t="s">
        <v>350</v>
      </c>
      <c r="B203" s="49">
        <f t="shared" si="80"/>
        <v>0</v>
      </c>
      <c r="C203" s="50">
        <f>SUM(D203:E203)</f>
        <v>0</v>
      </c>
      <c r="D203" s="56"/>
      <c r="E203" s="56"/>
      <c r="F203" s="50">
        <f>SUM(G203:H203)</f>
        <v>0</v>
      </c>
      <c r="G203" s="56"/>
      <c r="H203" s="56"/>
      <c r="I203" s="50">
        <f>SUM(J203:K203)</f>
        <v>0</v>
      </c>
      <c r="J203" s="60"/>
      <c r="K203" s="60"/>
      <c r="L203" s="60"/>
    </row>
    <row r="204" spans="1:12" ht="14.25" outlineLevel="1">
      <c r="A204" s="55" t="s">
        <v>351</v>
      </c>
      <c r="B204" s="49">
        <f t="shared" si="80"/>
        <v>0</v>
      </c>
      <c r="C204" s="50">
        <f>SUM(D204:E204)</f>
        <v>0</v>
      </c>
      <c r="D204" s="56"/>
      <c r="E204" s="56"/>
      <c r="F204" s="50">
        <f>SUM(G204:H204)</f>
        <v>0</v>
      </c>
      <c r="G204" s="56"/>
      <c r="H204" s="56"/>
      <c r="I204" s="50">
        <f>SUM(J204:K204)</f>
        <v>0</v>
      </c>
      <c r="J204" s="59"/>
      <c r="K204" s="59"/>
      <c r="L204" s="59"/>
    </row>
    <row r="205" spans="1:12" ht="14.25" outlineLevel="1">
      <c r="A205" s="55" t="s">
        <v>352</v>
      </c>
      <c r="B205" s="49">
        <f t="shared" si="80"/>
        <v>0</v>
      </c>
      <c r="C205" s="50">
        <f>SUM(D205:E205)</f>
        <v>0</v>
      </c>
      <c r="D205" s="56"/>
      <c r="E205" s="56"/>
      <c r="F205" s="50">
        <f>SUM(G205:H205)</f>
        <v>0</v>
      </c>
      <c r="G205" s="56"/>
      <c r="H205" s="56"/>
      <c r="I205" s="50">
        <f>SUM(J205:K205)</f>
        <v>0</v>
      </c>
      <c r="J205" s="60"/>
      <c r="K205" s="60"/>
      <c r="L205" s="60"/>
    </row>
    <row r="206" spans="1:12" ht="14.25" outlineLevel="1">
      <c r="A206" s="53" t="s">
        <v>353</v>
      </c>
      <c r="B206" s="49">
        <f t="shared" si="80"/>
        <v>0</v>
      </c>
      <c r="C206" s="50">
        <f aca="true" t="shared" si="82" ref="C206:L206">SUM(C207)</f>
        <v>0</v>
      </c>
      <c r="D206" s="54">
        <f t="shared" si="82"/>
        <v>0</v>
      </c>
      <c r="E206" s="54">
        <f t="shared" si="82"/>
        <v>0</v>
      </c>
      <c r="F206" s="50">
        <f t="shared" si="82"/>
        <v>0</v>
      </c>
      <c r="G206" s="54">
        <f t="shared" si="82"/>
        <v>0</v>
      </c>
      <c r="H206" s="54">
        <f t="shared" si="82"/>
        <v>0</v>
      </c>
      <c r="I206" s="50">
        <f t="shared" si="82"/>
        <v>0</v>
      </c>
      <c r="J206" s="54">
        <f t="shared" si="82"/>
        <v>0</v>
      </c>
      <c r="K206" s="54">
        <f t="shared" si="82"/>
        <v>0</v>
      </c>
      <c r="L206" s="54">
        <f t="shared" si="82"/>
        <v>0</v>
      </c>
    </row>
    <row r="207" spans="1:12" ht="14.25" outlineLevel="1">
      <c r="A207" s="55" t="s">
        <v>354</v>
      </c>
      <c r="B207" s="49">
        <f t="shared" si="80"/>
        <v>0</v>
      </c>
      <c r="C207" s="50">
        <f>SUM(D207:E207)</f>
        <v>0</v>
      </c>
      <c r="D207" s="56"/>
      <c r="E207" s="56"/>
      <c r="F207" s="50">
        <f>SUM(G207:H207)</f>
        <v>0</v>
      </c>
      <c r="G207" s="56"/>
      <c r="H207" s="56"/>
      <c r="I207" s="50">
        <f>SUM(J207:K207)</f>
        <v>0</v>
      </c>
      <c r="J207" s="60"/>
      <c r="K207" s="60"/>
      <c r="L207" s="60"/>
    </row>
    <row r="208" spans="1:12" ht="14.25" outlineLevel="1">
      <c r="A208" s="53" t="s">
        <v>355</v>
      </c>
      <c r="B208" s="49">
        <f t="shared" si="80"/>
        <v>0</v>
      </c>
      <c r="C208" s="50">
        <f aca="true" t="shared" si="83" ref="C208:L208">SUM(C209)</f>
        <v>0</v>
      </c>
      <c r="D208" s="54">
        <f t="shared" si="83"/>
        <v>0</v>
      </c>
      <c r="E208" s="54">
        <f t="shared" si="83"/>
        <v>0</v>
      </c>
      <c r="F208" s="50">
        <f t="shared" si="83"/>
        <v>0</v>
      </c>
      <c r="G208" s="54">
        <f t="shared" si="83"/>
        <v>0</v>
      </c>
      <c r="H208" s="54">
        <f t="shared" si="83"/>
        <v>0</v>
      </c>
      <c r="I208" s="50">
        <f t="shared" si="83"/>
        <v>0</v>
      </c>
      <c r="J208" s="54">
        <f t="shared" si="83"/>
        <v>0</v>
      </c>
      <c r="K208" s="54">
        <f t="shared" si="83"/>
        <v>0</v>
      </c>
      <c r="L208" s="54">
        <f t="shared" si="83"/>
        <v>0</v>
      </c>
    </row>
    <row r="209" spans="1:12" ht="14.25" outlineLevel="1">
      <c r="A209" s="55" t="s">
        <v>356</v>
      </c>
      <c r="B209" s="49">
        <f t="shared" si="80"/>
        <v>0</v>
      </c>
      <c r="C209" s="50">
        <f>SUM(D209:E209)</f>
        <v>0</v>
      </c>
      <c r="D209" s="56"/>
      <c r="E209" s="56"/>
      <c r="F209" s="50">
        <f>SUM(G209:H209)</f>
        <v>0</v>
      </c>
      <c r="G209" s="56"/>
      <c r="H209" s="56"/>
      <c r="I209" s="50">
        <f>SUM(J209:K209)</f>
        <v>0</v>
      </c>
      <c r="J209" s="60"/>
      <c r="K209" s="60"/>
      <c r="L209" s="60"/>
    </row>
    <row r="210" spans="1:12" ht="14.25" outlineLevel="1">
      <c r="A210" s="53" t="s">
        <v>357</v>
      </c>
      <c r="B210" s="49">
        <f t="shared" si="80"/>
        <v>0</v>
      </c>
      <c r="C210" s="50">
        <f aca="true" t="shared" si="84" ref="C210:L210">SUM(C211:C212)</f>
        <v>0</v>
      </c>
      <c r="D210" s="54">
        <f t="shared" si="84"/>
        <v>0</v>
      </c>
      <c r="E210" s="54">
        <f t="shared" si="84"/>
        <v>0</v>
      </c>
      <c r="F210" s="50">
        <f t="shared" si="84"/>
        <v>0</v>
      </c>
      <c r="G210" s="54">
        <f t="shared" si="84"/>
        <v>0</v>
      </c>
      <c r="H210" s="54">
        <f t="shared" si="84"/>
        <v>0</v>
      </c>
      <c r="I210" s="50">
        <f t="shared" si="84"/>
        <v>0</v>
      </c>
      <c r="J210" s="54">
        <f t="shared" si="84"/>
        <v>0</v>
      </c>
      <c r="K210" s="54">
        <f t="shared" si="84"/>
        <v>0</v>
      </c>
      <c r="L210" s="54">
        <f t="shared" si="84"/>
        <v>0</v>
      </c>
    </row>
    <row r="211" spans="1:12" ht="14.25" outlineLevel="1">
      <c r="A211" s="55" t="s">
        <v>358</v>
      </c>
      <c r="B211" s="49">
        <f t="shared" si="80"/>
        <v>0</v>
      </c>
      <c r="C211" s="50">
        <f>SUM(D211:E211)</f>
        <v>0</v>
      </c>
      <c r="D211" s="56"/>
      <c r="E211" s="56"/>
      <c r="F211" s="50">
        <f>SUM(G211:H211)</f>
        <v>0</v>
      </c>
      <c r="G211" s="56"/>
      <c r="H211" s="56"/>
      <c r="I211" s="50">
        <f>SUM(J211:K211)</f>
        <v>0</v>
      </c>
      <c r="J211" s="60"/>
      <c r="K211" s="60"/>
      <c r="L211" s="60"/>
    </row>
    <row r="212" spans="1:12" ht="14.25" outlineLevel="1">
      <c r="A212" s="55" t="s">
        <v>359</v>
      </c>
      <c r="B212" s="49">
        <f t="shared" si="80"/>
        <v>0</v>
      </c>
      <c r="C212" s="50">
        <f>SUM(D212:E212)</f>
        <v>0</v>
      </c>
      <c r="D212" s="56"/>
      <c r="E212" s="56"/>
      <c r="F212" s="50">
        <f>SUM(G212:H212)</f>
        <v>0</v>
      </c>
      <c r="G212" s="56"/>
      <c r="H212" s="56"/>
      <c r="I212" s="50">
        <f>SUM(J212:K212)</f>
        <v>0</v>
      </c>
      <c r="J212" s="59"/>
      <c r="K212" s="59"/>
      <c r="L212" s="59"/>
    </row>
    <row r="213" spans="1:12" ht="14.25" outlineLevel="1">
      <c r="A213" s="53" t="s">
        <v>360</v>
      </c>
      <c r="B213" s="49">
        <f t="shared" si="80"/>
        <v>0</v>
      </c>
      <c r="C213" s="50">
        <f aca="true" t="shared" si="85" ref="C213:L213">SUM(C214)</f>
        <v>0</v>
      </c>
      <c r="D213" s="54">
        <f t="shared" si="85"/>
        <v>0</v>
      </c>
      <c r="E213" s="54">
        <f t="shared" si="85"/>
        <v>0</v>
      </c>
      <c r="F213" s="50">
        <f t="shared" si="85"/>
        <v>0</v>
      </c>
      <c r="G213" s="54">
        <f t="shared" si="85"/>
        <v>0</v>
      </c>
      <c r="H213" s="54">
        <f t="shared" si="85"/>
        <v>0</v>
      </c>
      <c r="I213" s="50">
        <f t="shared" si="85"/>
        <v>0</v>
      </c>
      <c r="J213" s="54">
        <f t="shared" si="85"/>
        <v>0</v>
      </c>
      <c r="K213" s="54">
        <f t="shared" si="85"/>
        <v>0</v>
      </c>
      <c r="L213" s="54">
        <f t="shared" si="85"/>
        <v>0</v>
      </c>
    </row>
    <row r="214" spans="1:12" ht="14.25" outlineLevel="1">
      <c r="A214" s="55" t="s">
        <v>361</v>
      </c>
      <c r="B214" s="49">
        <f t="shared" si="80"/>
        <v>0</v>
      </c>
      <c r="C214" s="50">
        <f>SUM(D214:E214)</f>
        <v>0</v>
      </c>
      <c r="D214" s="56"/>
      <c r="E214" s="56"/>
      <c r="F214" s="50">
        <f>SUM(G214:H214)</f>
        <v>0</v>
      </c>
      <c r="G214" s="56"/>
      <c r="H214" s="56"/>
      <c r="I214" s="50">
        <f>SUM(J214:K214)</f>
        <v>0</v>
      </c>
      <c r="J214" s="60"/>
      <c r="K214" s="60"/>
      <c r="L214" s="60"/>
    </row>
    <row r="215" spans="1:12" ht="14.25" outlineLevel="1">
      <c r="A215" s="53" t="s">
        <v>362</v>
      </c>
      <c r="B215" s="49">
        <f t="shared" si="80"/>
        <v>0</v>
      </c>
      <c r="C215" s="50">
        <f aca="true" t="shared" si="86" ref="C215:L215">SUM(C216)</f>
        <v>0</v>
      </c>
      <c r="D215" s="54">
        <f t="shared" si="86"/>
        <v>0</v>
      </c>
      <c r="E215" s="54">
        <f t="shared" si="86"/>
        <v>0</v>
      </c>
      <c r="F215" s="50">
        <f t="shared" si="86"/>
        <v>0</v>
      </c>
      <c r="G215" s="54">
        <f t="shared" si="86"/>
        <v>0</v>
      </c>
      <c r="H215" s="54">
        <f t="shared" si="86"/>
        <v>0</v>
      </c>
      <c r="I215" s="50">
        <f t="shared" si="86"/>
        <v>0</v>
      </c>
      <c r="J215" s="54">
        <f t="shared" si="86"/>
        <v>0</v>
      </c>
      <c r="K215" s="54">
        <f t="shared" si="86"/>
        <v>0</v>
      </c>
      <c r="L215" s="54">
        <f t="shared" si="86"/>
        <v>0</v>
      </c>
    </row>
    <row r="216" spans="1:12" ht="14.25" outlineLevel="1">
      <c r="A216" s="55" t="s">
        <v>363</v>
      </c>
      <c r="B216" s="49">
        <f t="shared" si="80"/>
        <v>0</v>
      </c>
      <c r="C216" s="50">
        <f>SUM(D216:E216)</f>
        <v>0</v>
      </c>
      <c r="D216" s="56"/>
      <c r="E216" s="56"/>
      <c r="F216" s="50">
        <f>SUM(G216:H216)</f>
        <v>0</v>
      </c>
      <c r="G216" s="56"/>
      <c r="H216" s="56"/>
      <c r="I216" s="50">
        <f>SUM(J216:K216)</f>
        <v>0</v>
      </c>
      <c r="J216" s="60"/>
      <c r="K216" s="60"/>
      <c r="L216" s="60"/>
    </row>
    <row r="217" spans="1:12" ht="14.25">
      <c r="A217" s="48" t="s">
        <v>364</v>
      </c>
      <c r="B217" s="49">
        <f t="shared" si="80"/>
        <v>-1133.07</v>
      </c>
      <c r="C217" s="50">
        <f aca="true" t="shared" si="87" ref="C217:L217">C218+C224+C226+C229+C231</f>
        <v>2241.27</v>
      </c>
      <c r="D217" s="52">
        <f t="shared" si="87"/>
        <v>0</v>
      </c>
      <c r="E217" s="52">
        <f t="shared" si="87"/>
        <v>2241.27</v>
      </c>
      <c r="F217" s="50">
        <f t="shared" si="87"/>
        <v>1108.2</v>
      </c>
      <c r="G217" s="52">
        <f t="shared" si="87"/>
        <v>0</v>
      </c>
      <c r="H217" s="52">
        <f t="shared" si="87"/>
        <v>1108.2</v>
      </c>
      <c r="I217" s="50">
        <f t="shared" si="87"/>
        <v>1108.2</v>
      </c>
      <c r="J217" s="52">
        <f t="shared" si="87"/>
        <v>0</v>
      </c>
      <c r="K217" s="52">
        <f t="shared" si="87"/>
        <v>1108.2</v>
      </c>
      <c r="L217" s="52">
        <f t="shared" si="87"/>
        <v>0</v>
      </c>
    </row>
    <row r="218" spans="1:12" ht="14.25" outlineLevel="1">
      <c r="A218" s="53" t="s">
        <v>365</v>
      </c>
      <c r="B218" s="49">
        <f t="shared" si="80"/>
        <v>287.31</v>
      </c>
      <c r="C218" s="50">
        <f aca="true" t="shared" si="88" ref="C218:L218">SUM(C219:C223)</f>
        <v>252.69</v>
      </c>
      <c r="D218" s="54">
        <f t="shared" si="88"/>
        <v>0</v>
      </c>
      <c r="E218" s="54">
        <f t="shared" si="88"/>
        <v>252.69</v>
      </c>
      <c r="F218" s="50">
        <f t="shared" si="88"/>
        <v>540</v>
      </c>
      <c r="G218" s="54">
        <f t="shared" si="88"/>
        <v>0</v>
      </c>
      <c r="H218" s="54">
        <f t="shared" si="88"/>
        <v>540</v>
      </c>
      <c r="I218" s="50">
        <f t="shared" si="88"/>
        <v>540</v>
      </c>
      <c r="J218" s="54">
        <f t="shared" si="88"/>
        <v>0</v>
      </c>
      <c r="K218" s="54">
        <f t="shared" si="88"/>
        <v>540</v>
      </c>
      <c r="L218" s="54">
        <f t="shared" si="88"/>
        <v>0</v>
      </c>
    </row>
    <row r="219" spans="1:12" ht="14.25" outlineLevel="1">
      <c r="A219" s="55" t="s">
        <v>177</v>
      </c>
      <c r="B219" s="49">
        <f t="shared" si="80"/>
        <v>0</v>
      </c>
      <c r="C219" s="50">
        <f>SUM(D219:E219)</f>
        <v>0</v>
      </c>
      <c r="D219" s="56"/>
      <c r="E219" s="56"/>
      <c r="F219" s="50">
        <f>SUM(G219:H219)</f>
        <v>0</v>
      </c>
      <c r="G219" s="56"/>
      <c r="H219" s="56"/>
      <c r="I219" s="50">
        <f>SUM(J219:K219)</f>
        <v>0</v>
      </c>
      <c r="J219" s="61"/>
      <c r="K219" s="61"/>
      <c r="L219" s="61"/>
    </row>
    <row r="220" spans="1:12" ht="14.25" outlineLevel="1">
      <c r="A220" s="55" t="s">
        <v>178</v>
      </c>
      <c r="B220" s="49">
        <f t="shared" si="80"/>
        <v>-1.2</v>
      </c>
      <c r="C220" s="50">
        <f>SUM(D220:E220)</f>
        <v>1.2</v>
      </c>
      <c r="D220" s="56"/>
      <c r="E220" s="56">
        <v>1.2</v>
      </c>
      <c r="F220" s="50">
        <f>SUM(G220:H220)</f>
        <v>0</v>
      </c>
      <c r="G220" s="56"/>
      <c r="H220" s="56"/>
      <c r="I220" s="50">
        <f>SUM(J220:K220)</f>
        <v>0</v>
      </c>
      <c r="J220" s="59"/>
      <c r="K220" s="59"/>
      <c r="L220" s="59"/>
    </row>
    <row r="221" spans="1:12" ht="14.25" outlineLevel="1">
      <c r="A221" s="55" t="s">
        <v>366</v>
      </c>
      <c r="B221" s="49">
        <f t="shared" si="80"/>
        <v>0</v>
      </c>
      <c r="C221" s="50">
        <f>SUM(D221:E221)</f>
        <v>0</v>
      </c>
      <c r="D221" s="56"/>
      <c r="E221" s="56"/>
      <c r="F221" s="50">
        <f>SUM(G221:H221)</f>
        <v>0</v>
      </c>
      <c r="G221" s="56"/>
      <c r="H221" s="56"/>
      <c r="I221" s="50">
        <f>SUM(J221:K221)</f>
        <v>0</v>
      </c>
      <c r="J221" s="60"/>
      <c r="K221" s="60"/>
      <c r="L221" s="60"/>
    </row>
    <row r="222" spans="1:12" ht="14.25" outlineLevel="1">
      <c r="A222" s="55" t="s">
        <v>367</v>
      </c>
      <c r="B222" s="49">
        <f t="shared" si="80"/>
        <v>0</v>
      </c>
      <c r="C222" s="50">
        <f>SUM(D222:E222)</f>
        <v>0</v>
      </c>
      <c r="D222" s="56"/>
      <c r="E222" s="56"/>
      <c r="F222" s="50">
        <f>SUM(G222:H222)</f>
        <v>0</v>
      </c>
      <c r="G222" s="56"/>
      <c r="H222" s="56"/>
      <c r="I222" s="50">
        <f>SUM(J222:K222)</f>
        <v>0</v>
      </c>
      <c r="J222" s="60"/>
      <c r="K222" s="60"/>
      <c r="L222" s="60"/>
    </row>
    <row r="223" spans="1:12" ht="14.25" outlineLevel="1">
      <c r="A223" s="55" t="s">
        <v>368</v>
      </c>
      <c r="B223" s="49">
        <f t="shared" si="80"/>
        <v>288.51</v>
      </c>
      <c r="C223" s="50">
        <f>SUM(D223:E223)</f>
        <v>251.49</v>
      </c>
      <c r="D223" s="56"/>
      <c r="E223" s="56">
        <v>251.49</v>
      </c>
      <c r="F223" s="50">
        <f>SUM(G223:H223)</f>
        <v>540</v>
      </c>
      <c r="G223" s="56"/>
      <c r="H223" s="56">
        <v>540</v>
      </c>
      <c r="I223" s="50">
        <f>SUM(J223:K223)</f>
        <v>540</v>
      </c>
      <c r="J223" s="60"/>
      <c r="K223" s="60">
        <v>540</v>
      </c>
      <c r="L223" s="60"/>
    </row>
    <row r="224" spans="1:12" ht="14.25" outlineLevel="1">
      <c r="A224" s="53" t="s">
        <v>369</v>
      </c>
      <c r="B224" s="49">
        <f t="shared" si="80"/>
        <v>-15</v>
      </c>
      <c r="C224" s="50">
        <f aca="true" t="shared" si="89" ref="C224:L224">SUM(C225)</f>
        <v>15</v>
      </c>
      <c r="D224" s="54">
        <f t="shared" si="89"/>
        <v>0</v>
      </c>
      <c r="E224" s="54">
        <f t="shared" si="89"/>
        <v>15</v>
      </c>
      <c r="F224" s="50">
        <f t="shared" si="89"/>
        <v>0</v>
      </c>
      <c r="G224" s="54">
        <f t="shared" si="89"/>
        <v>0</v>
      </c>
      <c r="H224" s="54">
        <f t="shared" si="89"/>
        <v>0</v>
      </c>
      <c r="I224" s="50">
        <f t="shared" si="89"/>
        <v>0</v>
      </c>
      <c r="J224" s="54">
        <f t="shared" si="89"/>
        <v>0</v>
      </c>
      <c r="K224" s="54">
        <f t="shared" si="89"/>
        <v>0</v>
      </c>
      <c r="L224" s="54">
        <f t="shared" si="89"/>
        <v>0</v>
      </c>
    </row>
    <row r="225" spans="1:12" ht="14.25" outlineLevel="1">
      <c r="A225" s="55" t="s">
        <v>370</v>
      </c>
      <c r="B225" s="49">
        <f t="shared" si="80"/>
        <v>-15</v>
      </c>
      <c r="C225" s="50">
        <f>SUM(D225:E225)</f>
        <v>15</v>
      </c>
      <c r="D225" s="56"/>
      <c r="E225" s="56">
        <v>15</v>
      </c>
      <c r="F225" s="50">
        <f>SUM(G225:H225)</f>
        <v>0</v>
      </c>
      <c r="G225" s="56"/>
      <c r="H225" s="56"/>
      <c r="I225" s="50">
        <f>SUM(J225:K225)</f>
        <v>0</v>
      </c>
      <c r="J225" s="60"/>
      <c r="K225" s="60"/>
      <c r="L225" s="60"/>
    </row>
    <row r="226" spans="1:12" ht="14.25" outlineLevel="1">
      <c r="A226" s="53" t="s">
        <v>371</v>
      </c>
      <c r="B226" s="49">
        <f t="shared" si="80"/>
        <v>0</v>
      </c>
      <c r="C226" s="50">
        <f aca="true" t="shared" si="90" ref="C226:L226">SUM(C227:C228)</f>
        <v>0</v>
      </c>
      <c r="D226" s="54">
        <f t="shared" si="90"/>
        <v>0</v>
      </c>
      <c r="E226" s="54">
        <f t="shared" si="90"/>
        <v>0</v>
      </c>
      <c r="F226" s="50">
        <f t="shared" si="90"/>
        <v>0</v>
      </c>
      <c r="G226" s="54">
        <f t="shared" si="90"/>
        <v>0</v>
      </c>
      <c r="H226" s="54">
        <f t="shared" si="90"/>
        <v>0</v>
      </c>
      <c r="I226" s="50">
        <f t="shared" si="90"/>
        <v>0</v>
      </c>
      <c r="J226" s="54">
        <f t="shared" si="90"/>
        <v>0</v>
      </c>
      <c r="K226" s="54">
        <f t="shared" si="90"/>
        <v>0</v>
      </c>
      <c r="L226" s="54">
        <f t="shared" si="90"/>
        <v>0</v>
      </c>
    </row>
    <row r="227" spans="1:12" ht="14.25" outlineLevel="1">
      <c r="A227" s="55" t="s">
        <v>372</v>
      </c>
      <c r="B227" s="49">
        <f t="shared" si="80"/>
        <v>0</v>
      </c>
      <c r="C227" s="50">
        <f>SUM(D227:E227)</f>
        <v>0</v>
      </c>
      <c r="D227" s="56"/>
      <c r="E227" s="56"/>
      <c r="F227" s="50">
        <f>SUM(G227:H227)</f>
        <v>0</v>
      </c>
      <c r="G227" s="56"/>
      <c r="H227" s="56"/>
      <c r="I227" s="50">
        <f>SUM(J227:K227)</f>
        <v>0</v>
      </c>
      <c r="J227" s="60"/>
      <c r="K227" s="60"/>
      <c r="L227" s="60"/>
    </row>
    <row r="228" spans="1:12" ht="14.25" outlineLevel="1">
      <c r="A228" s="55" t="s">
        <v>373</v>
      </c>
      <c r="B228" s="49">
        <f t="shared" si="80"/>
        <v>0</v>
      </c>
      <c r="C228" s="50">
        <f>SUM(D228:E228)</f>
        <v>0</v>
      </c>
      <c r="D228" s="56"/>
      <c r="E228" s="56"/>
      <c r="F228" s="50">
        <f>SUM(G228:H228)</f>
        <v>0</v>
      </c>
      <c r="G228" s="56"/>
      <c r="H228" s="56"/>
      <c r="I228" s="50">
        <f>SUM(J228:K228)</f>
        <v>0</v>
      </c>
      <c r="J228" s="59"/>
      <c r="K228" s="59"/>
      <c r="L228" s="59"/>
    </row>
    <row r="229" spans="1:12" ht="14.25" outlineLevel="1">
      <c r="A229" s="53" t="s">
        <v>374</v>
      </c>
      <c r="B229" s="49">
        <f t="shared" si="80"/>
        <v>368.2</v>
      </c>
      <c r="C229" s="50">
        <f aca="true" t="shared" si="91" ref="C229:L229">SUM(C230)</f>
        <v>0</v>
      </c>
      <c r="D229" s="54">
        <f t="shared" si="91"/>
        <v>0</v>
      </c>
      <c r="E229" s="54">
        <f t="shared" si="91"/>
        <v>0</v>
      </c>
      <c r="F229" s="50">
        <f t="shared" si="91"/>
        <v>368.2</v>
      </c>
      <c r="G229" s="54">
        <f t="shared" si="91"/>
        <v>0</v>
      </c>
      <c r="H229" s="54">
        <f t="shared" si="91"/>
        <v>368.2</v>
      </c>
      <c r="I229" s="50">
        <f t="shared" si="91"/>
        <v>368.2</v>
      </c>
      <c r="J229" s="54">
        <f t="shared" si="91"/>
        <v>0</v>
      </c>
      <c r="K229" s="54">
        <f t="shared" si="91"/>
        <v>368.2</v>
      </c>
      <c r="L229" s="54">
        <f t="shared" si="91"/>
        <v>0</v>
      </c>
    </row>
    <row r="230" spans="1:12" ht="14.25" outlineLevel="1">
      <c r="A230" s="55" t="s">
        <v>375</v>
      </c>
      <c r="B230" s="49">
        <f t="shared" si="80"/>
        <v>368.2</v>
      </c>
      <c r="C230" s="50">
        <f>SUM(D230:E230)</f>
        <v>0</v>
      </c>
      <c r="D230" s="56"/>
      <c r="E230" s="56"/>
      <c r="F230" s="50">
        <f>SUM(G230:H230)</f>
        <v>368.2</v>
      </c>
      <c r="G230" s="56"/>
      <c r="H230" s="56">
        <v>368.2</v>
      </c>
      <c r="I230" s="50">
        <f>SUM(J230:K230)</f>
        <v>368.2</v>
      </c>
      <c r="J230" s="60"/>
      <c r="K230" s="60">
        <v>368.2</v>
      </c>
      <c r="L230" s="60"/>
    </row>
    <row r="231" spans="1:12" ht="14.25" outlineLevel="1">
      <c r="A231" s="53" t="s">
        <v>376</v>
      </c>
      <c r="B231" s="49">
        <f t="shared" si="80"/>
        <v>-1773.58</v>
      </c>
      <c r="C231" s="50">
        <f aca="true" t="shared" si="92" ref="C231:L231">SUM(C232)</f>
        <v>1973.58</v>
      </c>
      <c r="D231" s="54">
        <f t="shared" si="92"/>
        <v>0</v>
      </c>
      <c r="E231" s="54">
        <f t="shared" si="92"/>
        <v>1973.58</v>
      </c>
      <c r="F231" s="50">
        <f t="shared" si="92"/>
        <v>200</v>
      </c>
      <c r="G231" s="54">
        <f t="shared" si="92"/>
        <v>0</v>
      </c>
      <c r="H231" s="54">
        <f t="shared" si="92"/>
        <v>200</v>
      </c>
      <c r="I231" s="50">
        <f t="shared" si="92"/>
        <v>200</v>
      </c>
      <c r="J231" s="54">
        <f t="shared" si="92"/>
        <v>0</v>
      </c>
      <c r="K231" s="54">
        <f t="shared" si="92"/>
        <v>200</v>
      </c>
      <c r="L231" s="54">
        <f t="shared" si="92"/>
        <v>0</v>
      </c>
    </row>
    <row r="232" spans="1:12" ht="14.25" outlineLevel="1">
      <c r="A232" s="55" t="s">
        <v>377</v>
      </c>
      <c r="B232" s="49">
        <f t="shared" si="80"/>
        <v>-1773.58</v>
      </c>
      <c r="C232" s="50">
        <f>SUM(D232:E232)</f>
        <v>1973.58</v>
      </c>
      <c r="D232" s="56"/>
      <c r="E232" s="56">
        <v>1973.58</v>
      </c>
      <c r="F232" s="50">
        <f>SUM(G232:H232)</f>
        <v>200</v>
      </c>
      <c r="G232" s="56"/>
      <c r="H232" s="56">
        <v>200</v>
      </c>
      <c r="I232" s="50">
        <f>SUM(J232:K232)</f>
        <v>200</v>
      </c>
      <c r="J232" s="60"/>
      <c r="K232" s="60">
        <v>200</v>
      </c>
      <c r="L232" s="60"/>
    </row>
    <row r="233" spans="1:12" ht="14.25">
      <c r="A233" s="48" t="s">
        <v>378</v>
      </c>
      <c r="B233" s="49">
        <f t="shared" si="80"/>
        <v>-4450.42</v>
      </c>
      <c r="C233" s="50">
        <f aca="true" t="shared" si="93" ref="C233:L233">C234+C249+C263+C276+C280+C283+C289</f>
        <v>4842.07</v>
      </c>
      <c r="D233" s="52">
        <f t="shared" si="93"/>
        <v>0</v>
      </c>
      <c r="E233" s="52">
        <f t="shared" si="93"/>
        <v>4842.07</v>
      </c>
      <c r="F233" s="50">
        <f t="shared" si="93"/>
        <v>391.65</v>
      </c>
      <c r="G233" s="52">
        <f t="shared" si="93"/>
        <v>0</v>
      </c>
      <c r="H233" s="52">
        <f t="shared" si="93"/>
        <v>391.65</v>
      </c>
      <c r="I233" s="50">
        <f t="shared" si="93"/>
        <v>391.7</v>
      </c>
      <c r="J233" s="52">
        <f t="shared" si="93"/>
        <v>0</v>
      </c>
      <c r="K233" s="52">
        <f t="shared" si="93"/>
        <v>391.7</v>
      </c>
      <c r="L233" s="52">
        <f t="shared" si="93"/>
        <v>0</v>
      </c>
    </row>
    <row r="234" spans="1:12" ht="14.25" outlineLevel="1">
      <c r="A234" s="53" t="s">
        <v>379</v>
      </c>
      <c r="B234" s="49">
        <f t="shared" si="80"/>
        <v>31.68</v>
      </c>
      <c r="C234" s="50">
        <f aca="true" t="shared" si="94" ref="C234:L234">SUM(C235:C248)</f>
        <v>120.32</v>
      </c>
      <c r="D234" s="54">
        <f t="shared" si="94"/>
        <v>0</v>
      </c>
      <c r="E234" s="54">
        <f t="shared" si="94"/>
        <v>120.32</v>
      </c>
      <c r="F234" s="50">
        <f t="shared" si="94"/>
        <v>152</v>
      </c>
      <c r="G234" s="54">
        <f t="shared" si="94"/>
        <v>0</v>
      </c>
      <c r="H234" s="54">
        <f t="shared" si="94"/>
        <v>152</v>
      </c>
      <c r="I234" s="50">
        <f t="shared" si="94"/>
        <v>152</v>
      </c>
      <c r="J234" s="54">
        <f t="shared" si="94"/>
        <v>0</v>
      </c>
      <c r="K234" s="54">
        <f t="shared" si="94"/>
        <v>152</v>
      </c>
      <c r="L234" s="54">
        <f t="shared" si="94"/>
        <v>0</v>
      </c>
    </row>
    <row r="235" spans="1:12" ht="14.25" outlineLevel="1">
      <c r="A235" s="55" t="s">
        <v>179</v>
      </c>
      <c r="B235" s="49">
        <f t="shared" si="80"/>
        <v>0</v>
      </c>
      <c r="C235" s="50">
        <f aca="true" t="shared" si="95" ref="C235:C248">SUM(D235:E235)</f>
        <v>0</v>
      </c>
      <c r="D235" s="56"/>
      <c r="E235" s="56"/>
      <c r="F235" s="50">
        <f aca="true" t="shared" si="96" ref="F235:F248">SUM(G235:H235)</f>
        <v>0</v>
      </c>
      <c r="G235" s="56"/>
      <c r="H235" s="56"/>
      <c r="I235" s="50">
        <f aca="true" t="shared" si="97" ref="I235:I248">SUM(J235:K235)</f>
        <v>0</v>
      </c>
      <c r="J235" s="61"/>
      <c r="K235" s="61"/>
      <c r="L235" s="61"/>
    </row>
    <row r="236" spans="1:12" ht="14.25" outlineLevel="1">
      <c r="A236" s="55" t="s">
        <v>380</v>
      </c>
      <c r="B236" s="49">
        <f t="shared" si="80"/>
        <v>0</v>
      </c>
      <c r="C236" s="50">
        <f t="shared" si="95"/>
        <v>0</v>
      </c>
      <c r="D236" s="56"/>
      <c r="E236" s="56"/>
      <c r="F236" s="50">
        <f t="shared" si="96"/>
        <v>0</v>
      </c>
      <c r="G236" s="56"/>
      <c r="H236" s="56"/>
      <c r="I236" s="50">
        <f t="shared" si="97"/>
        <v>0</v>
      </c>
      <c r="J236" s="59"/>
      <c r="K236" s="59"/>
      <c r="L236" s="59"/>
    </row>
    <row r="237" spans="1:12" ht="14.25" outlineLevel="1">
      <c r="A237" s="55" t="s">
        <v>381</v>
      </c>
      <c r="B237" s="49">
        <f t="shared" si="80"/>
        <v>0</v>
      </c>
      <c r="C237" s="50">
        <f t="shared" si="95"/>
        <v>70</v>
      </c>
      <c r="D237" s="56"/>
      <c r="E237" s="56">
        <v>70</v>
      </c>
      <c r="F237" s="50">
        <f t="shared" si="96"/>
        <v>70</v>
      </c>
      <c r="G237" s="56"/>
      <c r="H237" s="56">
        <v>70</v>
      </c>
      <c r="I237" s="50">
        <f t="shared" si="97"/>
        <v>70</v>
      </c>
      <c r="J237" s="60"/>
      <c r="K237" s="60">
        <v>70</v>
      </c>
      <c r="L237" s="60"/>
    </row>
    <row r="238" spans="1:12" ht="14.25" outlineLevel="1">
      <c r="A238" s="55" t="s">
        <v>382</v>
      </c>
      <c r="B238" s="49">
        <f t="shared" si="80"/>
        <v>0</v>
      </c>
      <c r="C238" s="50">
        <f t="shared" si="95"/>
        <v>0</v>
      </c>
      <c r="D238" s="56"/>
      <c r="E238" s="56"/>
      <c r="F238" s="50">
        <f t="shared" si="96"/>
        <v>0</v>
      </c>
      <c r="G238" s="56"/>
      <c r="H238" s="56"/>
      <c r="I238" s="50">
        <f t="shared" si="97"/>
        <v>0</v>
      </c>
      <c r="J238" s="60"/>
      <c r="K238" s="60"/>
      <c r="L238" s="60"/>
    </row>
    <row r="239" spans="1:12" ht="14.25" outlineLevel="1">
      <c r="A239" s="55" t="s">
        <v>383</v>
      </c>
      <c r="B239" s="49">
        <f t="shared" si="80"/>
        <v>82</v>
      </c>
      <c r="C239" s="50">
        <f t="shared" si="95"/>
        <v>0</v>
      </c>
      <c r="D239" s="56"/>
      <c r="E239" s="56"/>
      <c r="F239" s="50">
        <f t="shared" si="96"/>
        <v>82</v>
      </c>
      <c r="G239" s="56"/>
      <c r="H239" s="56">
        <v>82</v>
      </c>
      <c r="I239" s="50">
        <f t="shared" si="97"/>
        <v>82</v>
      </c>
      <c r="J239" s="60"/>
      <c r="K239" s="60">
        <v>82</v>
      </c>
      <c r="L239" s="60"/>
    </row>
    <row r="240" spans="1:12" ht="14.25" outlineLevel="1">
      <c r="A240" s="55" t="s">
        <v>384</v>
      </c>
      <c r="B240" s="49">
        <f t="shared" si="80"/>
        <v>0</v>
      </c>
      <c r="C240" s="50">
        <f t="shared" si="95"/>
        <v>0</v>
      </c>
      <c r="D240" s="56"/>
      <c r="E240" s="56"/>
      <c r="F240" s="50">
        <f t="shared" si="96"/>
        <v>0</v>
      </c>
      <c r="G240" s="56"/>
      <c r="H240" s="56"/>
      <c r="I240" s="50">
        <f t="shared" si="97"/>
        <v>0</v>
      </c>
      <c r="J240" s="60"/>
      <c r="K240" s="60"/>
      <c r="L240" s="60"/>
    </row>
    <row r="241" spans="1:12" ht="14.25" outlineLevel="1">
      <c r="A241" s="55" t="s">
        <v>385</v>
      </c>
      <c r="B241" s="49">
        <f t="shared" si="80"/>
        <v>0</v>
      </c>
      <c r="C241" s="50">
        <f t="shared" si="95"/>
        <v>0</v>
      </c>
      <c r="D241" s="56"/>
      <c r="E241" s="56"/>
      <c r="F241" s="50">
        <f t="shared" si="96"/>
        <v>0</v>
      </c>
      <c r="G241" s="56"/>
      <c r="H241" s="56"/>
      <c r="I241" s="50">
        <f t="shared" si="97"/>
        <v>0</v>
      </c>
      <c r="J241" s="60"/>
      <c r="K241" s="60"/>
      <c r="L241" s="60"/>
    </row>
    <row r="242" spans="1:12" ht="14.25" outlineLevel="1">
      <c r="A242" s="55" t="s">
        <v>386</v>
      </c>
      <c r="B242" s="49">
        <f t="shared" si="80"/>
        <v>0</v>
      </c>
      <c r="C242" s="50">
        <f t="shared" si="95"/>
        <v>0</v>
      </c>
      <c r="D242" s="56"/>
      <c r="E242" s="56"/>
      <c r="F242" s="50">
        <f t="shared" si="96"/>
        <v>0</v>
      </c>
      <c r="G242" s="56"/>
      <c r="H242" s="56"/>
      <c r="I242" s="50">
        <f t="shared" si="97"/>
        <v>0</v>
      </c>
      <c r="J242" s="60"/>
      <c r="K242" s="60"/>
      <c r="L242" s="60"/>
    </row>
    <row r="243" spans="1:12" ht="14.25" outlineLevel="1">
      <c r="A243" s="55" t="s">
        <v>387</v>
      </c>
      <c r="B243" s="49">
        <f t="shared" si="80"/>
        <v>0</v>
      </c>
      <c r="C243" s="50">
        <f t="shared" si="95"/>
        <v>0</v>
      </c>
      <c r="D243" s="56"/>
      <c r="E243" s="56"/>
      <c r="F243" s="50">
        <f t="shared" si="96"/>
        <v>0</v>
      </c>
      <c r="G243" s="56"/>
      <c r="H243" s="56"/>
      <c r="I243" s="50">
        <f t="shared" si="97"/>
        <v>0</v>
      </c>
      <c r="J243" s="60"/>
      <c r="K243" s="60"/>
      <c r="L243" s="60"/>
    </row>
    <row r="244" spans="1:12" ht="14.25" outlineLevel="1">
      <c r="A244" s="55" t="s">
        <v>388</v>
      </c>
      <c r="B244" s="49">
        <f t="shared" si="80"/>
        <v>0</v>
      </c>
      <c r="C244" s="50">
        <f t="shared" si="95"/>
        <v>0</v>
      </c>
      <c r="D244" s="56"/>
      <c r="E244" s="56"/>
      <c r="F244" s="50">
        <f t="shared" si="96"/>
        <v>0</v>
      </c>
      <c r="G244" s="56"/>
      <c r="H244" s="56"/>
      <c r="I244" s="50">
        <f t="shared" si="97"/>
        <v>0</v>
      </c>
      <c r="J244" s="60"/>
      <c r="K244" s="60"/>
      <c r="L244" s="60"/>
    </row>
    <row r="245" spans="1:12" ht="14.25" outlineLevel="1">
      <c r="A245" s="55" t="s">
        <v>389</v>
      </c>
      <c r="B245" s="49">
        <f t="shared" si="80"/>
        <v>0</v>
      </c>
      <c r="C245" s="50">
        <f t="shared" si="95"/>
        <v>0</v>
      </c>
      <c r="D245" s="56"/>
      <c r="E245" s="56"/>
      <c r="F245" s="50">
        <f t="shared" si="96"/>
        <v>0</v>
      </c>
      <c r="G245" s="56"/>
      <c r="H245" s="56"/>
      <c r="I245" s="50">
        <f t="shared" si="97"/>
        <v>0</v>
      </c>
      <c r="J245" s="60"/>
      <c r="K245" s="60"/>
      <c r="L245" s="60"/>
    </row>
    <row r="246" spans="1:12" ht="14.25" outlineLevel="1">
      <c r="A246" s="62" t="s">
        <v>390</v>
      </c>
      <c r="B246" s="49">
        <f t="shared" si="80"/>
        <v>0</v>
      </c>
      <c r="C246" s="50">
        <f t="shared" si="95"/>
        <v>0</v>
      </c>
      <c r="D246" s="56"/>
      <c r="E246" s="56"/>
      <c r="F246" s="50">
        <f t="shared" si="96"/>
        <v>0</v>
      </c>
      <c r="G246" s="56"/>
      <c r="H246" s="56"/>
      <c r="I246" s="50">
        <f t="shared" si="97"/>
        <v>0</v>
      </c>
      <c r="J246" s="60"/>
      <c r="K246" s="60"/>
      <c r="L246" s="60"/>
    </row>
    <row r="247" spans="1:12" ht="14.25" outlineLevel="1">
      <c r="A247" s="55" t="s">
        <v>391</v>
      </c>
      <c r="B247" s="49">
        <f t="shared" si="80"/>
        <v>-1.1</v>
      </c>
      <c r="C247" s="50">
        <f t="shared" si="95"/>
        <v>1.1</v>
      </c>
      <c r="D247" s="56"/>
      <c r="E247" s="56">
        <v>1.1</v>
      </c>
      <c r="F247" s="50">
        <f t="shared" si="96"/>
        <v>0</v>
      </c>
      <c r="G247" s="56"/>
      <c r="H247" s="56"/>
      <c r="I247" s="50">
        <f t="shared" si="97"/>
        <v>0</v>
      </c>
      <c r="J247" s="60"/>
      <c r="K247" s="60"/>
      <c r="L247" s="60"/>
    </row>
    <row r="248" spans="1:12" ht="14.25" outlineLevel="1">
      <c r="A248" s="55" t="s">
        <v>392</v>
      </c>
      <c r="B248" s="49">
        <f t="shared" si="80"/>
        <v>-49.22</v>
      </c>
      <c r="C248" s="50">
        <f t="shared" si="95"/>
        <v>49.22</v>
      </c>
      <c r="D248" s="56"/>
      <c r="E248" s="56">
        <v>49.22</v>
      </c>
      <c r="F248" s="50">
        <f t="shared" si="96"/>
        <v>0</v>
      </c>
      <c r="G248" s="56"/>
      <c r="H248" s="56"/>
      <c r="I248" s="50">
        <f t="shared" si="97"/>
        <v>0</v>
      </c>
      <c r="J248" s="60"/>
      <c r="K248" s="60"/>
      <c r="L248" s="60"/>
    </row>
    <row r="249" spans="1:12" ht="14.25" outlineLevel="1">
      <c r="A249" s="53" t="s">
        <v>393</v>
      </c>
      <c r="B249" s="49">
        <f t="shared" si="80"/>
        <v>-130.44</v>
      </c>
      <c r="C249" s="50">
        <f aca="true" t="shared" si="98" ref="C249:L249">SUM(C250:C262)</f>
        <v>130.44</v>
      </c>
      <c r="D249" s="54">
        <f t="shared" si="98"/>
        <v>0</v>
      </c>
      <c r="E249" s="54">
        <f t="shared" si="98"/>
        <v>130.44</v>
      </c>
      <c r="F249" s="50">
        <f t="shared" si="98"/>
        <v>0</v>
      </c>
      <c r="G249" s="54">
        <f t="shared" si="98"/>
        <v>0</v>
      </c>
      <c r="H249" s="54">
        <f t="shared" si="98"/>
        <v>0</v>
      </c>
      <c r="I249" s="50">
        <f t="shared" si="98"/>
        <v>0</v>
      </c>
      <c r="J249" s="54">
        <f t="shared" si="98"/>
        <v>0</v>
      </c>
      <c r="K249" s="54">
        <f t="shared" si="98"/>
        <v>0</v>
      </c>
      <c r="L249" s="54">
        <f t="shared" si="98"/>
        <v>0</v>
      </c>
    </row>
    <row r="250" spans="1:12" ht="14.25" outlineLevel="1">
      <c r="A250" s="62" t="s">
        <v>394</v>
      </c>
      <c r="B250" s="49">
        <f t="shared" si="80"/>
        <v>0</v>
      </c>
      <c r="C250" s="50">
        <f aca="true" t="shared" si="99" ref="C250:C262">SUM(D250:E250)</f>
        <v>0</v>
      </c>
      <c r="D250" s="56"/>
      <c r="E250" s="56"/>
      <c r="F250" s="50">
        <f aca="true" t="shared" si="100" ref="F250:F262">SUM(G250:H250)</f>
        <v>0</v>
      </c>
      <c r="G250" s="56"/>
      <c r="H250" s="56"/>
      <c r="I250" s="50">
        <f aca="true" t="shared" si="101" ref="I250:I262">SUM(J250:K250)</f>
        <v>0</v>
      </c>
      <c r="J250" s="60"/>
      <c r="K250" s="60"/>
      <c r="L250" s="60"/>
    </row>
    <row r="251" spans="1:12" ht="14.25" outlineLevel="1">
      <c r="A251" s="62" t="s">
        <v>395</v>
      </c>
      <c r="B251" s="49">
        <f t="shared" si="80"/>
        <v>0</v>
      </c>
      <c r="C251" s="50">
        <f t="shared" si="99"/>
        <v>0</v>
      </c>
      <c r="D251" s="56"/>
      <c r="E251" s="56"/>
      <c r="F251" s="50">
        <f t="shared" si="100"/>
        <v>0</v>
      </c>
      <c r="G251" s="56"/>
      <c r="H251" s="56"/>
      <c r="I251" s="50">
        <f t="shared" si="101"/>
        <v>0</v>
      </c>
      <c r="J251" s="59"/>
      <c r="K251" s="59"/>
      <c r="L251" s="59"/>
    </row>
    <row r="252" spans="1:12" ht="14.25" outlineLevel="1">
      <c r="A252" s="62" t="s">
        <v>396</v>
      </c>
      <c r="B252" s="49">
        <f t="shared" si="80"/>
        <v>0</v>
      </c>
      <c r="C252" s="50">
        <f t="shared" si="99"/>
        <v>0</v>
      </c>
      <c r="D252" s="56"/>
      <c r="E252" s="56"/>
      <c r="F252" s="50">
        <f t="shared" si="100"/>
        <v>0</v>
      </c>
      <c r="G252" s="56"/>
      <c r="H252" s="56"/>
      <c r="I252" s="50">
        <f t="shared" si="101"/>
        <v>0</v>
      </c>
      <c r="J252" s="60"/>
      <c r="K252" s="60"/>
      <c r="L252" s="60"/>
    </row>
    <row r="253" spans="1:12" ht="14.25" outlineLevel="1">
      <c r="A253" s="62" t="s">
        <v>397</v>
      </c>
      <c r="B253" s="49">
        <f t="shared" si="80"/>
        <v>0</v>
      </c>
      <c r="C253" s="50">
        <f t="shared" si="99"/>
        <v>0</v>
      </c>
      <c r="D253" s="56"/>
      <c r="E253" s="56"/>
      <c r="F253" s="50">
        <f t="shared" si="100"/>
        <v>0</v>
      </c>
      <c r="G253" s="56"/>
      <c r="H253" s="56"/>
      <c r="I253" s="50">
        <f t="shared" si="101"/>
        <v>0</v>
      </c>
      <c r="J253" s="60"/>
      <c r="K253" s="60"/>
      <c r="L253" s="60"/>
    </row>
    <row r="254" spans="1:12" ht="14.25" outlineLevel="1">
      <c r="A254" s="62" t="s">
        <v>398</v>
      </c>
      <c r="B254" s="49">
        <f t="shared" si="80"/>
        <v>0</v>
      </c>
      <c r="C254" s="50">
        <f t="shared" si="99"/>
        <v>0</v>
      </c>
      <c r="D254" s="56"/>
      <c r="E254" s="56"/>
      <c r="F254" s="50">
        <f t="shared" si="100"/>
        <v>0</v>
      </c>
      <c r="G254" s="56"/>
      <c r="H254" s="56"/>
      <c r="I254" s="50">
        <f t="shared" si="101"/>
        <v>0</v>
      </c>
      <c r="J254" s="60"/>
      <c r="K254" s="60"/>
      <c r="L254" s="60"/>
    </row>
    <row r="255" spans="1:12" ht="14.25" outlineLevel="1">
      <c r="A255" s="62" t="s">
        <v>399</v>
      </c>
      <c r="B255" s="49">
        <f t="shared" si="80"/>
        <v>0</v>
      </c>
      <c r="C255" s="50">
        <f t="shared" si="99"/>
        <v>0</v>
      </c>
      <c r="D255" s="56"/>
      <c r="E255" s="56"/>
      <c r="F255" s="50">
        <f t="shared" si="100"/>
        <v>0</v>
      </c>
      <c r="G255" s="56"/>
      <c r="H255" s="56"/>
      <c r="I255" s="50">
        <f t="shared" si="101"/>
        <v>0</v>
      </c>
      <c r="J255" s="60"/>
      <c r="K255" s="60"/>
      <c r="L255" s="60"/>
    </row>
    <row r="256" spans="1:12" ht="14.25" outlineLevel="1">
      <c r="A256" s="62" t="s">
        <v>400</v>
      </c>
      <c r="B256" s="49">
        <f t="shared" si="80"/>
        <v>0</v>
      </c>
      <c r="C256" s="50">
        <f t="shared" si="99"/>
        <v>0</v>
      </c>
      <c r="D256" s="56"/>
      <c r="E256" s="56"/>
      <c r="F256" s="50">
        <f t="shared" si="100"/>
        <v>0</v>
      </c>
      <c r="G256" s="56"/>
      <c r="H256" s="56"/>
      <c r="I256" s="50">
        <f t="shared" si="101"/>
        <v>0</v>
      </c>
      <c r="J256" s="60"/>
      <c r="K256" s="60"/>
      <c r="L256" s="60"/>
    </row>
    <row r="257" spans="1:12" ht="14.25" outlineLevel="1">
      <c r="A257" s="62" t="s">
        <v>401</v>
      </c>
      <c r="B257" s="49">
        <f t="shared" si="80"/>
        <v>0</v>
      </c>
      <c r="C257" s="50">
        <f t="shared" si="99"/>
        <v>0</v>
      </c>
      <c r="D257" s="56"/>
      <c r="E257" s="56"/>
      <c r="F257" s="50">
        <f t="shared" si="100"/>
        <v>0</v>
      </c>
      <c r="G257" s="56"/>
      <c r="H257" s="56"/>
      <c r="I257" s="50">
        <f t="shared" si="101"/>
        <v>0</v>
      </c>
      <c r="J257" s="60"/>
      <c r="K257" s="60"/>
      <c r="L257" s="60"/>
    </row>
    <row r="258" spans="1:12" ht="14.25" outlineLevel="1">
      <c r="A258" s="62" t="s">
        <v>402</v>
      </c>
      <c r="B258" s="49">
        <f t="shared" si="80"/>
        <v>0</v>
      </c>
      <c r="C258" s="50">
        <f t="shared" si="99"/>
        <v>0</v>
      </c>
      <c r="D258" s="56"/>
      <c r="E258" s="56"/>
      <c r="F258" s="50">
        <f t="shared" si="100"/>
        <v>0</v>
      </c>
      <c r="G258" s="56"/>
      <c r="H258" s="56"/>
      <c r="I258" s="50">
        <f t="shared" si="101"/>
        <v>0</v>
      </c>
      <c r="J258" s="60"/>
      <c r="K258" s="60"/>
      <c r="L258" s="60"/>
    </row>
    <row r="259" spans="1:12" ht="14.25" outlineLevel="1">
      <c r="A259" s="62" t="s">
        <v>403</v>
      </c>
      <c r="B259" s="49">
        <f t="shared" si="80"/>
        <v>0</v>
      </c>
      <c r="C259" s="50">
        <f t="shared" si="99"/>
        <v>0</v>
      </c>
      <c r="D259" s="56"/>
      <c r="E259" s="56"/>
      <c r="F259" s="50">
        <f t="shared" si="100"/>
        <v>0</v>
      </c>
      <c r="G259" s="56"/>
      <c r="H259" s="56"/>
      <c r="I259" s="50">
        <f t="shared" si="101"/>
        <v>0</v>
      </c>
      <c r="J259" s="60"/>
      <c r="K259" s="60"/>
      <c r="L259" s="60"/>
    </row>
    <row r="260" spans="1:12" ht="14.25" outlineLevel="1">
      <c r="A260" s="62" t="s">
        <v>404</v>
      </c>
      <c r="B260" s="49">
        <f t="shared" si="80"/>
        <v>0</v>
      </c>
      <c r="C260" s="50">
        <f t="shared" si="99"/>
        <v>0</v>
      </c>
      <c r="D260" s="56"/>
      <c r="E260" s="56"/>
      <c r="F260" s="50">
        <f t="shared" si="100"/>
        <v>0</v>
      </c>
      <c r="G260" s="56"/>
      <c r="H260" s="56"/>
      <c r="I260" s="50">
        <f t="shared" si="101"/>
        <v>0</v>
      </c>
      <c r="J260" s="60"/>
      <c r="K260" s="60"/>
      <c r="L260" s="60"/>
    </row>
    <row r="261" spans="1:12" ht="14.25" outlineLevel="1">
      <c r="A261" s="62" t="s">
        <v>405</v>
      </c>
      <c r="B261" s="49">
        <f t="shared" si="80"/>
        <v>0</v>
      </c>
      <c r="C261" s="50">
        <f t="shared" si="99"/>
        <v>0</v>
      </c>
      <c r="D261" s="56"/>
      <c r="E261" s="56"/>
      <c r="F261" s="50">
        <f t="shared" si="100"/>
        <v>0</v>
      </c>
      <c r="G261" s="56"/>
      <c r="H261" s="56"/>
      <c r="I261" s="50">
        <f t="shared" si="101"/>
        <v>0</v>
      </c>
      <c r="J261" s="60"/>
      <c r="K261" s="60"/>
      <c r="L261" s="60"/>
    </row>
    <row r="262" spans="1:12" ht="14.25" outlineLevel="1">
      <c r="A262" s="62" t="s">
        <v>406</v>
      </c>
      <c r="B262" s="49">
        <f t="shared" si="80"/>
        <v>-130.44</v>
      </c>
      <c r="C262" s="50">
        <f t="shared" si="99"/>
        <v>130.44</v>
      </c>
      <c r="D262" s="56"/>
      <c r="E262" s="56">
        <v>130.44</v>
      </c>
      <c r="F262" s="50">
        <f t="shared" si="100"/>
        <v>0</v>
      </c>
      <c r="G262" s="56"/>
      <c r="H262" s="56"/>
      <c r="I262" s="50">
        <f t="shared" si="101"/>
        <v>0</v>
      </c>
      <c r="J262" s="60"/>
      <c r="K262" s="60"/>
      <c r="L262" s="60"/>
    </row>
    <row r="263" spans="1:12" ht="14.25" outlineLevel="1">
      <c r="A263" s="53" t="s">
        <v>407</v>
      </c>
      <c r="B263" s="49">
        <f t="shared" si="80"/>
        <v>-3187</v>
      </c>
      <c r="C263" s="50">
        <f aca="true" t="shared" si="102" ref="C263:L263">SUM(C264:C275)</f>
        <v>3209.5</v>
      </c>
      <c r="D263" s="54">
        <f t="shared" si="102"/>
        <v>0</v>
      </c>
      <c r="E263" s="54">
        <f t="shared" si="102"/>
        <v>3209.5</v>
      </c>
      <c r="F263" s="50">
        <f t="shared" si="102"/>
        <v>22.5</v>
      </c>
      <c r="G263" s="54">
        <f t="shared" si="102"/>
        <v>0</v>
      </c>
      <c r="H263" s="54">
        <f t="shared" si="102"/>
        <v>22.5</v>
      </c>
      <c r="I263" s="50">
        <f t="shared" si="102"/>
        <v>22.5</v>
      </c>
      <c r="J263" s="54">
        <f t="shared" si="102"/>
        <v>0</v>
      </c>
      <c r="K263" s="54">
        <f t="shared" si="102"/>
        <v>22.5</v>
      </c>
      <c r="L263" s="54">
        <f t="shared" si="102"/>
        <v>0</v>
      </c>
    </row>
    <row r="264" spans="1:12" ht="14.25" outlineLevel="1">
      <c r="A264" s="62" t="s">
        <v>177</v>
      </c>
      <c r="B264" s="49">
        <f t="shared" si="80"/>
        <v>0</v>
      </c>
      <c r="C264" s="50">
        <f aca="true" t="shared" si="103" ref="C264:C275">SUM(D264:E264)</f>
        <v>0</v>
      </c>
      <c r="D264" s="56"/>
      <c r="E264" s="56"/>
      <c r="F264" s="50">
        <f aca="true" t="shared" si="104" ref="F264:F275">SUM(G264:H264)</f>
        <v>0</v>
      </c>
      <c r="G264" s="56"/>
      <c r="H264" s="56"/>
      <c r="I264" s="50">
        <f aca="true" t="shared" si="105" ref="I264:I275">SUM(J264:K264)</f>
        <v>0</v>
      </c>
      <c r="J264" s="60"/>
      <c r="K264" s="60"/>
      <c r="L264" s="60"/>
    </row>
    <row r="265" spans="1:12" ht="14.25" outlineLevel="1">
      <c r="A265" s="62" t="s">
        <v>408</v>
      </c>
      <c r="B265" s="49">
        <f aca="true" t="shared" si="106" ref="B265:B329">F265-C265</f>
        <v>0</v>
      </c>
      <c r="C265" s="50">
        <f t="shared" si="103"/>
        <v>0</v>
      </c>
      <c r="D265" s="56"/>
      <c r="E265" s="56"/>
      <c r="F265" s="50">
        <f t="shared" si="104"/>
        <v>0</v>
      </c>
      <c r="G265" s="56"/>
      <c r="H265" s="56"/>
      <c r="I265" s="50">
        <f t="shared" si="105"/>
        <v>0</v>
      </c>
      <c r="J265" s="59"/>
      <c r="K265" s="59"/>
      <c r="L265" s="59"/>
    </row>
    <row r="266" spans="1:12" ht="14.25" outlineLevel="1">
      <c r="A266" s="62" t="s">
        <v>409</v>
      </c>
      <c r="B266" s="49">
        <f t="shared" si="106"/>
        <v>0</v>
      </c>
      <c r="C266" s="50">
        <f t="shared" si="103"/>
        <v>0</v>
      </c>
      <c r="D266" s="56"/>
      <c r="E266" s="56"/>
      <c r="F266" s="50">
        <f t="shared" si="104"/>
        <v>0</v>
      </c>
      <c r="G266" s="56"/>
      <c r="H266" s="56"/>
      <c r="I266" s="50">
        <f t="shared" si="105"/>
        <v>0</v>
      </c>
      <c r="J266" s="60"/>
      <c r="K266" s="60"/>
      <c r="L266" s="60"/>
    </row>
    <row r="267" spans="1:12" ht="14.25" outlineLevel="1">
      <c r="A267" s="62" t="s">
        <v>410</v>
      </c>
      <c r="B267" s="49">
        <f t="shared" si="106"/>
        <v>0</v>
      </c>
      <c r="C267" s="50">
        <f t="shared" si="103"/>
        <v>0</v>
      </c>
      <c r="D267" s="56"/>
      <c r="E267" s="56"/>
      <c r="F267" s="50">
        <f t="shared" si="104"/>
        <v>0</v>
      </c>
      <c r="G267" s="56"/>
      <c r="H267" s="56"/>
      <c r="I267" s="50">
        <f t="shared" si="105"/>
        <v>0</v>
      </c>
      <c r="J267" s="60"/>
      <c r="K267" s="60"/>
      <c r="L267" s="60"/>
    </row>
    <row r="268" spans="1:12" ht="14.25" outlineLevel="1">
      <c r="A268" s="62" t="s">
        <v>411</v>
      </c>
      <c r="B268" s="49">
        <f t="shared" si="106"/>
        <v>0</v>
      </c>
      <c r="C268" s="50">
        <f t="shared" si="103"/>
        <v>0</v>
      </c>
      <c r="D268" s="56"/>
      <c r="E268" s="56"/>
      <c r="F268" s="50">
        <f t="shared" si="104"/>
        <v>0</v>
      </c>
      <c r="G268" s="56"/>
      <c r="H268" s="56"/>
      <c r="I268" s="50">
        <f t="shared" si="105"/>
        <v>0</v>
      </c>
      <c r="J268" s="60"/>
      <c r="K268" s="60"/>
      <c r="L268" s="60"/>
    </row>
    <row r="269" spans="1:12" ht="14.25" outlineLevel="1">
      <c r="A269" s="62" t="s">
        <v>412</v>
      </c>
      <c r="B269" s="49">
        <f t="shared" si="106"/>
        <v>0</v>
      </c>
      <c r="C269" s="50">
        <f t="shared" si="103"/>
        <v>0</v>
      </c>
      <c r="D269" s="56"/>
      <c r="E269" s="56"/>
      <c r="F269" s="50">
        <f t="shared" si="104"/>
        <v>0</v>
      </c>
      <c r="G269" s="56"/>
      <c r="H269" s="56"/>
      <c r="I269" s="50">
        <f t="shared" si="105"/>
        <v>0</v>
      </c>
      <c r="J269" s="60"/>
      <c r="K269" s="60"/>
      <c r="L269" s="60"/>
    </row>
    <row r="270" spans="1:12" ht="14.25" outlineLevel="1">
      <c r="A270" s="62" t="s">
        <v>413</v>
      </c>
      <c r="B270" s="49">
        <f t="shared" si="106"/>
        <v>0</v>
      </c>
      <c r="C270" s="50">
        <f t="shared" si="103"/>
        <v>0</v>
      </c>
      <c r="D270" s="56"/>
      <c r="E270" s="56"/>
      <c r="F270" s="50">
        <f t="shared" si="104"/>
        <v>0</v>
      </c>
      <c r="G270" s="56"/>
      <c r="H270" s="56"/>
      <c r="I270" s="50">
        <f t="shared" si="105"/>
        <v>0</v>
      </c>
      <c r="J270" s="60"/>
      <c r="K270" s="60"/>
      <c r="L270" s="60"/>
    </row>
    <row r="271" spans="1:12" ht="14.25" outlineLevel="1">
      <c r="A271" s="62" t="s">
        <v>414</v>
      </c>
      <c r="B271" s="49">
        <f t="shared" si="106"/>
        <v>0</v>
      </c>
      <c r="C271" s="50">
        <f t="shared" si="103"/>
        <v>0</v>
      </c>
      <c r="D271" s="56"/>
      <c r="E271" s="56"/>
      <c r="F271" s="50">
        <f t="shared" si="104"/>
        <v>0</v>
      </c>
      <c r="G271" s="56"/>
      <c r="H271" s="56"/>
      <c r="I271" s="50">
        <f t="shared" si="105"/>
        <v>0</v>
      </c>
      <c r="J271" s="60"/>
      <c r="K271" s="60"/>
      <c r="L271" s="60"/>
    </row>
    <row r="272" spans="1:12" ht="14.25" outlineLevel="1">
      <c r="A272" s="62" t="s">
        <v>415</v>
      </c>
      <c r="B272" s="49">
        <f t="shared" si="106"/>
        <v>0</v>
      </c>
      <c r="C272" s="50">
        <f t="shared" si="103"/>
        <v>0</v>
      </c>
      <c r="D272" s="56"/>
      <c r="E272" s="56"/>
      <c r="F272" s="50">
        <f t="shared" si="104"/>
        <v>0</v>
      </c>
      <c r="G272" s="56"/>
      <c r="H272" s="56"/>
      <c r="I272" s="50">
        <f t="shared" si="105"/>
        <v>0</v>
      </c>
      <c r="J272" s="60"/>
      <c r="K272" s="60"/>
      <c r="L272" s="60"/>
    </row>
    <row r="273" spans="1:12" ht="14.25" outlineLevel="1">
      <c r="A273" s="62" t="s">
        <v>416</v>
      </c>
      <c r="B273" s="49">
        <f t="shared" si="106"/>
        <v>0</v>
      </c>
      <c r="C273" s="50">
        <f t="shared" si="103"/>
        <v>0</v>
      </c>
      <c r="D273" s="56"/>
      <c r="E273" s="56"/>
      <c r="F273" s="50">
        <f t="shared" si="104"/>
        <v>0</v>
      </c>
      <c r="G273" s="56"/>
      <c r="H273" s="56"/>
      <c r="I273" s="50">
        <f t="shared" si="105"/>
        <v>0</v>
      </c>
      <c r="J273" s="60"/>
      <c r="K273" s="60"/>
      <c r="L273" s="60"/>
    </row>
    <row r="274" spans="1:12" ht="14.25" outlineLevel="1">
      <c r="A274" s="62" t="s">
        <v>417</v>
      </c>
      <c r="B274" s="49">
        <f t="shared" si="106"/>
        <v>0</v>
      </c>
      <c r="C274" s="50">
        <f t="shared" si="103"/>
        <v>0</v>
      </c>
      <c r="D274" s="56"/>
      <c r="E274" s="56"/>
      <c r="F274" s="50">
        <f t="shared" si="104"/>
        <v>0</v>
      </c>
      <c r="G274" s="56"/>
      <c r="H274" s="56"/>
      <c r="I274" s="50">
        <f t="shared" si="105"/>
        <v>0</v>
      </c>
      <c r="J274" s="60"/>
      <c r="K274" s="60"/>
      <c r="L274" s="60"/>
    </row>
    <row r="275" spans="1:12" ht="14.25" outlineLevel="1">
      <c r="A275" s="62" t="s">
        <v>418</v>
      </c>
      <c r="B275" s="49">
        <f t="shared" si="106"/>
        <v>-3187</v>
      </c>
      <c r="C275" s="50">
        <f t="shared" si="103"/>
        <v>3209.5</v>
      </c>
      <c r="D275" s="56"/>
      <c r="E275" s="56">
        <v>3209.5</v>
      </c>
      <c r="F275" s="50">
        <f t="shared" si="104"/>
        <v>22.5</v>
      </c>
      <c r="G275" s="56"/>
      <c r="H275" s="56">
        <v>22.5</v>
      </c>
      <c r="I275" s="50">
        <f t="shared" si="105"/>
        <v>22.5</v>
      </c>
      <c r="J275" s="60"/>
      <c r="K275" s="60">
        <v>22.5</v>
      </c>
      <c r="L275" s="60"/>
    </row>
    <row r="276" spans="1:12" ht="14.25" outlineLevel="1">
      <c r="A276" s="53" t="s">
        <v>419</v>
      </c>
      <c r="B276" s="49">
        <f t="shared" si="106"/>
        <v>0</v>
      </c>
      <c r="C276" s="50">
        <f aca="true" t="shared" si="107" ref="C276:L276">SUM(C277:C279)</f>
        <v>0</v>
      </c>
      <c r="D276" s="54">
        <f t="shared" si="107"/>
        <v>0</v>
      </c>
      <c r="E276" s="54">
        <f t="shared" si="107"/>
        <v>0</v>
      </c>
      <c r="F276" s="50">
        <f t="shared" si="107"/>
        <v>0</v>
      </c>
      <c r="G276" s="54">
        <f t="shared" si="107"/>
        <v>0</v>
      </c>
      <c r="H276" s="54">
        <f t="shared" si="107"/>
        <v>0</v>
      </c>
      <c r="I276" s="50">
        <f t="shared" si="107"/>
        <v>0</v>
      </c>
      <c r="J276" s="54">
        <f t="shared" si="107"/>
        <v>0</v>
      </c>
      <c r="K276" s="54">
        <f t="shared" si="107"/>
        <v>0</v>
      </c>
      <c r="L276" s="54">
        <f t="shared" si="107"/>
        <v>0</v>
      </c>
    </row>
    <row r="277" spans="1:12" ht="14.25" outlineLevel="1">
      <c r="A277" s="55" t="s">
        <v>420</v>
      </c>
      <c r="B277" s="49">
        <f t="shared" si="106"/>
        <v>0</v>
      </c>
      <c r="C277" s="50">
        <f>SUM(D277:E277)</f>
        <v>0</v>
      </c>
      <c r="D277" s="56"/>
      <c r="E277" s="56"/>
      <c r="F277" s="50">
        <f>SUM(G277:H277)</f>
        <v>0</v>
      </c>
      <c r="G277" s="56"/>
      <c r="H277" s="56"/>
      <c r="I277" s="50">
        <f>SUM(J277:K277)</f>
        <v>0</v>
      </c>
      <c r="J277" s="60"/>
      <c r="K277" s="60"/>
      <c r="L277" s="60"/>
    </row>
    <row r="278" spans="1:12" ht="14.25" outlineLevel="1">
      <c r="A278" s="55" t="s">
        <v>421</v>
      </c>
      <c r="B278" s="49">
        <f t="shared" si="106"/>
        <v>0</v>
      </c>
      <c r="C278" s="50">
        <f>SUM(D278:E278)</f>
        <v>0</v>
      </c>
      <c r="D278" s="56"/>
      <c r="E278" s="56"/>
      <c r="F278" s="50">
        <f>SUM(G278:H278)</f>
        <v>0</v>
      </c>
      <c r="G278" s="56"/>
      <c r="H278" s="56"/>
      <c r="I278" s="50">
        <f>SUM(J278:K278)</f>
        <v>0</v>
      </c>
      <c r="J278" s="59"/>
      <c r="K278" s="59"/>
      <c r="L278" s="59"/>
    </row>
    <row r="279" spans="1:12" ht="14.25" outlineLevel="1">
      <c r="A279" s="55" t="s">
        <v>422</v>
      </c>
      <c r="B279" s="49">
        <f t="shared" si="106"/>
        <v>0</v>
      </c>
      <c r="C279" s="50">
        <f>SUM(D279:E279)</f>
        <v>0</v>
      </c>
      <c r="D279" s="56"/>
      <c r="E279" s="56"/>
      <c r="F279" s="50">
        <f>SUM(G279:H279)</f>
        <v>0</v>
      </c>
      <c r="G279" s="56"/>
      <c r="H279" s="56"/>
      <c r="I279" s="50">
        <f>SUM(J279:K279)</f>
        <v>0</v>
      </c>
      <c r="J279" s="60"/>
      <c r="K279" s="60"/>
      <c r="L279" s="60"/>
    </row>
    <row r="280" spans="1:12" ht="14.25" outlineLevel="1">
      <c r="A280" s="53" t="s">
        <v>423</v>
      </c>
      <c r="B280" s="49">
        <f t="shared" si="106"/>
        <v>0</v>
      </c>
      <c r="C280" s="50">
        <f aca="true" t="shared" si="108" ref="C280:L280">SUM(C281:C282)</f>
        <v>0</v>
      </c>
      <c r="D280" s="54">
        <f t="shared" si="108"/>
        <v>0</v>
      </c>
      <c r="E280" s="54">
        <f t="shared" si="108"/>
        <v>0</v>
      </c>
      <c r="F280" s="50">
        <f t="shared" si="108"/>
        <v>0</v>
      </c>
      <c r="G280" s="54">
        <f t="shared" si="108"/>
        <v>0</v>
      </c>
      <c r="H280" s="54">
        <f t="shared" si="108"/>
        <v>0</v>
      </c>
      <c r="I280" s="50">
        <f t="shared" si="108"/>
        <v>0</v>
      </c>
      <c r="J280" s="54">
        <f t="shared" si="108"/>
        <v>0</v>
      </c>
      <c r="K280" s="54">
        <f t="shared" si="108"/>
        <v>0</v>
      </c>
      <c r="L280" s="54">
        <f t="shared" si="108"/>
        <v>0</v>
      </c>
    </row>
    <row r="281" spans="1:12" ht="14.25" outlineLevel="1">
      <c r="A281" s="55" t="s">
        <v>424</v>
      </c>
      <c r="B281" s="49">
        <f t="shared" si="106"/>
        <v>0</v>
      </c>
      <c r="C281" s="50">
        <f>SUM(D281:E281)</f>
        <v>0</v>
      </c>
      <c r="D281" s="56"/>
      <c r="E281" s="56"/>
      <c r="F281" s="50">
        <f>SUM(G281:H281)</f>
        <v>0</v>
      </c>
      <c r="G281" s="56"/>
      <c r="H281" s="56"/>
      <c r="I281" s="50">
        <f>SUM(J281:K281)</f>
        <v>0</v>
      </c>
      <c r="J281" s="60"/>
      <c r="K281" s="60"/>
      <c r="L281" s="60"/>
    </row>
    <row r="282" spans="1:12" ht="14.25" outlineLevel="1">
      <c r="A282" s="55" t="s">
        <v>425</v>
      </c>
      <c r="B282" s="49">
        <f t="shared" si="106"/>
        <v>0</v>
      </c>
      <c r="C282" s="50">
        <f>SUM(D282:E282)</f>
        <v>0</v>
      </c>
      <c r="D282" s="56"/>
      <c r="E282" s="56"/>
      <c r="F282" s="50">
        <f>SUM(G282:H282)</f>
        <v>0</v>
      </c>
      <c r="G282" s="56"/>
      <c r="H282" s="56"/>
      <c r="I282" s="50">
        <f>SUM(J282:K282)</f>
        <v>0</v>
      </c>
      <c r="J282" s="59"/>
      <c r="K282" s="59"/>
      <c r="L282" s="59"/>
    </row>
    <row r="283" spans="1:12" ht="14.25" outlineLevel="1">
      <c r="A283" s="53" t="s">
        <v>426</v>
      </c>
      <c r="B283" s="49">
        <f t="shared" si="106"/>
        <v>-452.06</v>
      </c>
      <c r="C283" s="50">
        <f aca="true" t="shared" si="109" ref="C283:L283">SUM(C284:C288)</f>
        <v>452.06</v>
      </c>
      <c r="D283" s="54">
        <f t="shared" si="109"/>
        <v>0</v>
      </c>
      <c r="E283" s="54">
        <f t="shared" si="109"/>
        <v>452.06</v>
      </c>
      <c r="F283" s="50">
        <f t="shared" si="109"/>
        <v>0</v>
      </c>
      <c r="G283" s="54">
        <f t="shared" si="109"/>
        <v>0</v>
      </c>
      <c r="H283" s="54">
        <f t="shared" si="109"/>
        <v>0</v>
      </c>
      <c r="I283" s="50">
        <f t="shared" si="109"/>
        <v>0</v>
      </c>
      <c r="J283" s="54">
        <f t="shared" si="109"/>
        <v>0</v>
      </c>
      <c r="K283" s="54">
        <f t="shared" si="109"/>
        <v>0</v>
      </c>
      <c r="L283" s="54">
        <f t="shared" si="109"/>
        <v>0</v>
      </c>
    </row>
    <row r="284" spans="1:12" ht="14.25" outlineLevel="1">
      <c r="A284" s="55" t="s">
        <v>427</v>
      </c>
      <c r="B284" s="49">
        <f t="shared" si="106"/>
        <v>0</v>
      </c>
      <c r="C284" s="50">
        <f>SUM(D284:E284)</f>
        <v>0</v>
      </c>
      <c r="D284" s="56"/>
      <c r="E284" s="56"/>
      <c r="F284" s="50">
        <f>SUM(G284:H284)</f>
        <v>0</v>
      </c>
      <c r="G284" s="56"/>
      <c r="H284" s="56"/>
      <c r="I284" s="50">
        <f>SUM(J284:K284)</f>
        <v>0</v>
      </c>
      <c r="J284" s="60"/>
      <c r="K284" s="60"/>
      <c r="L284" s="60"/>
    </row>
    <row r="285" spans="1:12" ht="14.25" outlineLevel="1">
      <c r="A285" s="55" t="s">
        <v>428</v>
      </c>
      <c r="B285" s="49">
        <f t="shared" si="106"/>
        <v>-38.06</v>
      </c>
      <c r="C285" s="50">
        <f>SUM(D285:E285)</f>
        <v>38.06</v>
      </c>
      <c r="D285" s="56"/>
      <c r="E285" s="56">
        <v>38.06</v>
      </c>
      <c r="F285" s="50">
        <f>SUM(G285:H285)</f>
        <v>0</v>
      </c>
      <c r="G285" s="56"/>
      <c r="H285" s="56"/>
      <c r="I285" s="50">
        <f>SUM(J285:K285)</f>
        <v>0</v>
      </c>
      <c r="J285" s="59"/>
      <c r="K285" s="59"/>
      <c r="L285" s="59"/>
    </row>
    <row r="286" spans="1:12" ht="14.25" outlineLevel="1">
      <c r="A286" s="62" t="s">
        <v>429</v>
      </c>
      <c r="B286" s="49">
        <f t="shared" si="106"/>
        <v>0</v>
      </c>
      <c r="C286" s="50">
        <f>SUM(D286:E286)</f>
        <v>0</v>
      </c>
      <c r="D286" s="56"/>
      <c r="E286" s="56"/>
      <c r="F286" s="50">
        <f>SUM(G286:H286)</f>
        <v>0</v>
      </c>
      <c r="G286" s="56"/>
      <c r="H286" s="56"/>
      <c r="I286" s="50">
        <f>SUM(J286:K286)</f>
        <v>0</v>
      </c>
      <c r="J286" s="60"/>
      <c r="K286" s="60"/>
      <c r="L286" s="60"/>
    </row>
    <row r="287" spans="1:12" ht="14.25" outlineLevel="1">
      <c r="A287" s="62" t="s">
        <v>430</v>
      </c>
      <c r="B287" s="49">
        <f t="shared" si="106"/>
        <v>-274</v>
      </c>
      <c r="C287" s="50">
        <f>SUM(D287:E287)</f>
        <v>274</v>
      </c>
      <c r="D287" s="56"/>
      <c r="E287" s="56">
        <v>274</v>
      </c>
      <c r="F287" s="50">
        <f>SUM(G287:H287)</f>
        <v>0</v>
      </c>
      <c r="G287" s="56"/>
      <c r="H287" s="56"/>
      <c r="I287" s="50">
        <f>SUM(J287:K287)</f>
        <v>0</v>
      </c>
      <c r="J287" s="60"/>
      <c r="K287" s="60"/>
      <c r="L287" s="60"/>
    </row>
    <row r="288" spans="1:12" ht="14.25" outlineLevel="1">
      <c r="A288" s="55" t="s">
        <v>431</v>
      </c>
      <c r="B288" s="49">
        <f t="shared" si="106"/>
        <v>-140</v>
      </c>
      <c r="C288" s="50">
        <f>SUM(D288:E288)</f>
        <v>140</v>
      </c>
      <c r="D288" s="56"/>
      <c r="E288" s="56">
        <v>140</v>
      </c>
      <c r="F288" s="50">
        <f>SUM(G288:H288)</f>
        <v>0</v>
      </c>
      <c r="G288" s="56"/>
      <c r="H288" s="56"/>
      <c r="I288" s="50">
        <f>SUM(J288:K288)</f>
        <v>0</v>
      </c>
      <c r="J288" s="60"/>
      <c r="K288" s="60"/>
      <c r="L288" s="60"/>
    </row>
    <row r="289" spans="1:12" ht="14.25" outlineLevel="1">
      <c r="A289" s="53" t="s">
        <v>432</v>
      </c>
      <c r="B289" s="49">
        <f t="shared" si="106"/>
        <v>-712.6</v>
      </c>
      <c r="C289" s="50">
        <f aca="true" t="shared" si="110" ref="C289:L289">SUM(C290:C291)</f>
        <v>929.75</v>
      </c>
      <c r="D289" s="54">
        <f t="shared" si="110"/>
        <v>0</v>
      </c>
      <c r="E289" s="54">
        <f t="shared" si="110"/>
        <v>929.75</v>
      </c>
      <c r="F289" s="50">
        <f t="shared" si="110"/>
        <v>217.15</v>
      </c>
      <c r="G289" s="54">
        <f t="shared" si="110"/>
        <v>0</v>
      </c>
      <c r="H289" s="54">
        <f t="shared" si="110"/>
        <v>217.15</v>
      </c>
      <c r="I289" s="50">
        <f t="shared" si="110"/>
        <v>217.2</v>
      </c>
      <c r="J289" s="54">
        <f t="shared" si="110"/>
        <v>0</v>
      </c>
      <c r="K289" s="54">
        <f t="shared" si="110"/>
        <v>217.2</v>
      </c>
      <c r="L289" s="54">
        <f t="shared" si="110"/>
        <v>0</v>
      </c>
    </row>
    <row r="290" spans="1:12" ht="14.25" outlineLevel="1">
      <c r="A290" s="55" t="s">
        <v>433</v>
      </c>
      <c r="B290" s="49">
        <f t="shared" si="106"/>
        <v>0</v>
      </c>
      <c r="C290" s="50">
        <f>SUM(D290:E290)</f>
        <v>0</v>
      </c>
      <c r="D290" s="56"/>
      <c r="E290" s="56"/>
      <c r="F290" s="50">
        <f>SUM(G290:H290)</f>
        <v>0</v>
      </c>
      <c r="G290" s="56"/>
      <c r="H290" s="56"/>
      <c r="I290" s="50">
        <f>SUM(J290:K290)</f>
        <v>0</v>
      </c>
      <c r="J290" s="60"/>
      <c r="K290" s="60"/>
      <c r="L290" s="60"/>
    </row>
    <row r="291" spans="1:12" ht="14.25" outlineLevel="1">
      <c r="A291" s="55" t="s">
        <v>434</v>
      </c>
      <c r="B291" s="49">
        <f t="shared" si="106"/>
        <v>-712.6</v>
      </c>
      <c r="C291" s="50">
        <f>SUM(D291:E291)</f>
        <v>929.75</v>
      </c>
      <c r="D291" s="56"/>
      <c r="E291" s="56">
        <v>929.75</v>
      </c>
      <c r="F291" s="50">
        <f>SUM(G291:H291)</f>
        <v>217.15</v>
      </c>
      <c r="G291" s="56"/>
      <c r="H291" s="56">
        <v>217.15</v>
      </c>
      <c r="I291" s="50">
        <f>SUM(J291:K291)</f>
        <v>217.2</v>
      </c>
      <c r="J291" s="59"/>
      <c r="K291" s="59">
        <v>217.2</v>
      </c>
      <c r="L291" s="59"/>
    </row>
    <row r="292" spans="1:12" ht="14.25">
      <c r="A292" s="48" t="s">
        <v>435</v>
      </c>
      <c r="B292" s="49">
        <f t="shared" si="106"/>
        <v>-250</v>
      </c>
      <c r="C292" s="50">
        <f aca="true" t="shared" si="111" ref="C292:L292">C293+C297</f>
        <v>330</v>
      </c>
      <c r="D292" s="52">
        <f t="shared" si="111"/>
        <v>0</v>
      </c>
      <c r="E292" s="52">
        <f t="shared" si="111"/>
        <v>330</v>
      </c>
      <c r="F292" s="50">
        <f t="shared" si="111"/>
        <v>80</v>
      </c>
      <c r="G292" s="52">
        <f t="shared" si="111"/>
        <v>0</v>
      </c>
      <c r="H292" s="52">
        <f t="shared" si="111"/>
        <v>80</v>
      </c>
      <c r="I292" s="50">
        <f t="shared" si="111"/>
        <v>80</v>
      </c>
      <c r="J292" s="52">
        <f t="shared" si="111"/>
        <v>0</v>
      </c>
      <c r="K292" s="52">
        <f t="shared" si="111"/>
        <v>80</v>
      </c>
      <c r="L292" s="52">
        <f t="shared" si="111"/>
        <v>0</v>
      </c>
    </row>
    <row r="293" spans="1:12" ht="14.25" outlineLevel="1">
      <c r="A293" s="53" t="s">
        <v>436</v>
      </c>
      <c r="B293" s="49">
        <f t="shared" si="106"/>
        <v>-250</v>
      </c>
      <c r="C293" s="50">
        <f aca="true" t="shared" si="112" ref="C293:L293">SUM(C294:C296)</f>
        <v>330</v>
      </c>
      <c r="D293" s="54">
        <f t="shared" si="112"/>
        <v>0</v>
      </c>
      <c r="E293" s="54">
        <f t="shared" si="112"/>
        <v>330</v>
      </c>
      <c r="F293" s="50">
        <f t="shared" si="112"/>
        <v>80</v>
      </c>
      <c r="G293" s="54">
        <f t="shared" si="112"/>
        <v>0</v>
      </c>
      <c r="H293" s="54">
        <f t="shared" si="112"/>
        <v>80</v>
      </c>
      <c r="I293" s="50">
        <f t="shared" si="112"/>
        <v>80</v>
      </c>
      <c r="J293" s="54">
        <f t="shared" si="112"/>
        <v>0</v>
      </c>
      <c r="K293" s="54">
        <f t="shared" si="112"/>
        <v>80</v>
      </c>
      <c r="L293" s="54">
        <f t="shared" si="112"/>
        <v>0</v>
      </c>
    </row>
    <row r="294" spans="1:12" ht="14.25" outlineLevel="1">
      <c r="A294" s="55" t="s">
        <v>437</v>
      </c>
      <c r="B294" s="49">
        <f t="shared" si="106"/>
        <v>0</v>
      </c>
      <c r="C294" s="50">
        <f>SUM(D294:E294)</f>
        <v>0</v>
      </c>
      <c r="D294" s="56"/>
      <c r="E294" s="56"/>
      <c r="F294" s="50">
        <f>SUM(G294:H294)</f>
        <v>0</v>
      </c>
      <c r="G294" s="56"/>
      <c r="H294" s="56"/>
      <c r="I294" s="50">
        <f>SUM(J294:K294)</f>
        <v>0</v>
      </c>
      <c r="J294" s="61"/>
      <c r="K294" s="61"/>
      <c r="L294" s="61"/>
    </row>
    <row r="295" spans="1:12" ht="14.25" outlineLevel="1">
      <c r="A295" s="55" t="s">
        <v>438</v>
      </c>
      <c r="B295" s="49">
        <f t="shared" si="106"/>
        <v>0</v>
      </c>
      <c r="C295" s="50">
        <f>SUM(D295:E295)</f>
        <v>0</v>
      </c>
      <c r="D295" s="56"/>
      <c r="E295" s="56"/>
      <c r="F295" s="50">
        <f>SUM(G295:H295)</f>
        <v>0</v>
      </c>
      <c r="G295" s="56"/>
      <c r="H295" s="56"/>
      <c r="I295" s="50">
        <f>SUM(J295:K295)</f>
        <v>0</v>
      </c>
      <c r="J295" s="59"/>
      <c r="K295" s="59"/>
      <c r="L295" s="59"/>
    </row>
    <row r="296" spans="1:12" ht="14.25" outlineLevel="1">
      <c r="A296" s="55" t="s">
        <v>439</v>
      </c>
      <c r="B296" s="49">
        <f t="shared" si="106"/>
        <v>-250</v>
      </c>
      <c r="C296" s="50">
        <f>SUM(D296:E296)</f>
        <v>330</v>
      </c>
      <c r="D296" s="56"/>
      <c r="E296" s="56">
        <v>330</v>
      </c>
      <c r="F296" s="50">
        <f>SUM(G296:H296)</f>
        <v>80</v>
      </c>
      <c r="G296" s="56"/>
      <c r="H296" s="56">
        <v>80</v>
      </c>
      <c r="I296" s="50">
        <f>SUM(J296:K296)</f>
        <v>80</v>
      </c>
      <c r="J296" s="60"/>
      <c r="K296" s="60">
        <v>80</v>
      </c>
      <c r="L296" s="60"/>
    </row>
    <row r="297" spans="1:12" ht="14.25" outlineLevel="1">
      <c r="A297" s="53" t="s">
        <v>440</v>
      </c>
      <c r="B297" s="49">
        <f t="shared" si="106"/>
        <v>0</v>
      </c>
      <c r="C297" s="50">
        <f aca="true" t="shared" si="113" ref="C297:L297">SUM(C298)</f>
        <v>0</v>
      </c>
      <c r="D297" s="54">
        <f t="shared" si="113"/>
        <v>0</v>
      </c>
      <c r="E297" s="54">
        <f t="shared" si="113"/>
        <v>0</v>
      </c>
      <c r="F297" s="50">
        <f t="shared" si="113"/>
        <v>0</v>
      </c>
      <c r="G297" s="54">
        <f t="shared" si="113"/>
        <v>0</v>
      </c>
      <c r="H297" s="54">
        <f t="shared" si="113"/>
        <v>0</v>
      </c>
      <c r="I297" s="50">
        <f t="shared" si="113"/>
        <v>0</v>
      </c>
      <c r="J297" s="54">
        <f t="shared" si="113"/>
        <v>0</v>
      </c>
      <c r="K297" s="54">
        <f t="shared" si="113"/>
        <v>0</v>
      </c>
      <c r="L297" s="54">
        <f t="shared" si="113"/>
        <v>0</v>
      </c>
    </row>
    <row r="298" spans="1:12" ht="14.25" outlineLevel="1">
      <c r="A298" s="64" t="s">
        <v>441</v>
      </c>
      <c r="B298" s="49">
        <f t="shared" si="106"/>
        <v>0</v>
      </c>
      <c r="C298" s="50">
        <f>SUM(D298:E298)</f>
        <v>0</v>
      </c>
      <c r="D298" s="56"/>
      <c r="E298" s="56"/>
      <c r="F298" s="50">
        <f>SUM(G298:H298)</f>
        <v>0</v>
      </c>
      <c r="G298" s="56"/>
      <c r="H298" s="56"/>
      <c r="I298" s="50">
        <f>SUM(J298:K298)</f>
        <v>0</v>
      </c>
      <c r="J298" s="60"/>
      <c r="K298" s="60"/>
      <c r="L298" s="60"/>
    </row>
    <row r="299" spans="1:12" ht="14.25">
      <c r="A299" s="48" t="s">
        <v>442</v>
      </c>
      <c r="B299" s="49">
        <f t="shared" si="106"/>
        <v>-169.5</v>
      </c>
      <c r="C299" s="50">
        <f aca="true" t="shared" si="114" ref="C299:L299">C300+C302+C304</f>
        <v>214.5</v>
      </c>
      <c r="D299" s="52">
        <f t="shared" si="114"/>
        <v>0</v>
      </c>
      <c r="E299" s="52">
        <f t="shared" si="114"/>
        <v>214.5</v>
      </c>
      <c r="F299" s="50">
        <f t="shared" si="114"/>
        <v>45</v>
      </c>
      <c r="G299" s="52">
        <f t="shared" si="114"/>
        <v>0</v>
      </c>
      <c r="H299" s="52">
        <f t="shared" si="114"/>
        <v>45</v>
      </c>
      <c r="I299" s="50">
        <f t="shared" si="114"/>
        <v>45</v>
      </c>
      <c r="J299" s="52">
        <f t="shared" si="114"/>
        <v>0</v>
      </c>
      <c r="K299" s="52">
        <f t="shared" si="114"/>
        <v>45</v>
      </c>
      <c r="L299" s="52">
        <f t="shared" si="114"/>
        <v>0</v>
      </c>
    </row>
    <row r="300" spans="1:12" ht="14.25" outlineLevel="1">
      <c r="A300" s="53" t="s">
        <v>443</v>
      </c>
      <c r="B300" s="49">
        <f t="shared" si="106"/>
        <v>0</v>
      </c>
      <c r="C300" s="50">
        <f aca="true" t="shared" si="115" ref="C300:L300">SUM(C301)</f>
        <v>0</v>
      </c>
      <c r="D300" s="54">
        <f t="shared" si="115"/>
        <v>0</v>
      </c>
      <c r="E300" s="54">
        <f t="shared" si="115"/>
        <v>0</v>
      </c>
      <c r="F300" s="50">
        <f t="shared" si="115"/>
        <v>0</v>
      </c>
      <c r="G300" s="54">
        <f t="shared" si="115"/>
        <v>0</v>
      </c>
      <c r="H300" s="54">
        <f t="shared" si="115"/>
        <v>0</v>
      </c>
      <c r="I300" s="50">
        <f t="shared" si="115"/>
        <v>0</v>
      </c>
      <c r="J300" s="54">
        <f t="shared" si="115"/>
        <v>0</v>
      </c>
      <c r="K300" s="54">
        <f t="shared" si="115"/>
        <v>0</v>
      </c>
      <c r="L300" s="54">
        <f t="shared" si="115"/>
        <v>0</v>
      </c>
    </row>
    <row r="301" spans="1:12" ht="14.25" outlineLevel="1">
      <c r="A301" s="62" t="s">
        <v>444</v>
      </c>
      <c r="B301" s="49">
        <f t="shared" si="106"/>
        <v>0</v>
      </c>
      <c r="C301" s="50">
        <f>SUM(D301:E301)</f>
        <v>0</v>
      </c>
      <c r="D301" s="56"/>
      <c r="E301" s="56"/>
      <c r="F301" s="50">
        <f>SUM(G301:H301)</f>
        <v>0</v>
      </c>
      <c r="G301" s="56"/>
      <c r="H301" s="56"/>
      <c r="I301" s="50">
        <f>SUM(J301:K301)</f>
        <v>0</v>
      </c>
      <c r="J301" s="61"/>
      <c r="K301" s="61"/>
      <c r="L301" s="61"/>
    </row>
    <row r="302" spans="1:12" ht="14.25" outlineLevel="1">
      <c r="A302" s="53" t="s">
        <v>445</v>
      </c>
      <c r="B302" s="49">
        <f t="shared" si="106"/>
        <v>-182.5</v>
      </c>
      <c r="C302" s="50">
        <f aca="true" t="shared" si="116" ref="C302:L302">SUM(C303)</f>
        <v>182.5</v>
      </c>
      <c r="D302" s="54">
        <f t="shared" si="116"/>
        <v>0</v>
      </c>
      <c r="E302" s="54">
        <f t="shared" si="116"/>
        <v>182.5</v>
      </c>
      <c r="F302" s="50">
        <f t="shared" si="116"/>
        <v>0</v>
      </c>
      <c r="G302" s="54">
        <f t="shared" si="116"/>
        <v>0</v>
      </c>
      <c r="H302" s="54">
        <f t="shared" si="116"/>
        <v>0</v>
      </c>
      <c r="I302" s="50">
        <f t="shared" si="116"/>
        <v>0</v>
      </c>
      <c r="J302" s="54">
        <f t="shared" si="116"/>
        <v>0</v>
      </c>
      <c r="K302" s="54">
        <f t="shared" si="116"/>
        <v>0</v>
      </c>
      <c r="L302" s="54">
        <f t="shared" si="116"/>
        <v>0</v>
      </c>
    </row>
    <row r="303" spans="1:12" ht="14.25" outlineLevel="1">
      <c r="A303" s="62" t="s">
        <v>446</v>
      </c>
      <c r="B303" s="49">
        <f t="shared" si="106"/>
        <v>-182.5</v>
      </c>
      <c r="C303" s="50">
        <f>SUM(D303:E303)</f>
        <v>182.5</v>
      </c>
      <c r="D303" s="56"/>
      <c r="E303" s="56">
        <v>182.5</v>
      </c>
      <c r="F303" s="50">
        <f>SUM(G303:H303)</f>
        <v>0</v>
      </c>
      <c r="G303" s="56"/>
      <c r="H303" s="56"/>
      <c r="I303" s="50">
        <f>SUM(J303:K303)</f>
        <v>0</v>
      </c>
      <c r="J303" s="60"/>
      <c r="K303" s="60"/>
      <c r="L303" s="60"/>
    </row>
    <row r="304" spans="1:12" ht="14.25" outlineLevel="1">
      <c r="A304" s="53" t="s">
        <v>447</v>
      </c>
      <c r="B304" s="49">
        <f t="shared" si="106"/>
        <v>13</v>
      </c>
      <c r="C304" s="50">
        <f aca="true" t="shared" si="117" ref="C304:L304">SUM(C305)</f>
        <v>32</v>
      </c>
      <c r="D304" s="54">
        <f t="shared" si="117"/>
        <v>0</v>
      </c>
      <c r="E304" s="54">
        <f t="shared" si="117"/>
        <v>32</v>
      </c>
      <c r="F304" s="50">
        <f t="shared" si="117"/>
        <v>45</v>
      </c>
      <c r="G304" s="54">
        <f t="shared" si="117"/>
        <v>0</v>
      </c>
      <c r="H304" s="54">
        <f t="shared" si="117"/>
        <v>45</v>
      </c>
      <c r="I304" s="50">
        <f t="shared" si="117"/>
        <v>45</v>
      </c>
      <c r="J304" s="54">
        <f t="shared" si="117"/>
        <v>0</v>
      </c>
      <c r="K304" s="54">
        <f t="shared" si="117"/>
        <v>45</v>
      </c>
      <c r="L304" s="54">
        <f t="shared" si="117"/>
        <v>0</v>
      </c>
    </row>
    <row r="305" spans="1:12" ht="14.25" outlineLevel="1">
      <c r="A305" s="55" t="s">
        <v>448</v>
      </c>
      <c r="B305" s="49">
        <f t="shared" si="106"/>
        <v>13</v>
      </c>
      <c r="C305" s="50">
        <f>SUM(D305:E305)</f>
        <v>32</v>
      </c>
      <c r="D305" s="56"/>
      <c r="E305" s="56">
        <v>32</v>
      </c>
      <c r="F305" s="50">
        <f>SUM(G305:H305)</f>
        <v>45</v>
      </c>
      <c r="G305" s="56"/>
      <c r="H305" s="56">
        <v>45</v>
      </c>
      <c r="I305" s="50">
        <f>SUM(J305:K305)</f>
        <v>45</v>
      </c>
      <c r="J305" s="60"/>
      <c r="K305" s="60">
        <v>45</v>
      </c>
      <c r="L305" s="60"/>
    </row>
    <row r="306" spans="1:12" ht="14.25">
      <c r="A306" s="65" t="s">
        <v>449</v>
      </c>
      <c r="B306" s="49">
        <f t="shared" si="106"/>
        <v>0</v>
      </c>
      <c r="C306" s="50">
        <f aca="true" t="shared" si="118" ref="C306:L306">C307+C309</f>
        <v>0</v>
      </c>
      <c r="D306" s="52">
        <f t="shared" si="118"/>
        <v>0</v>
      </c>
      <c r="E306" s="52">
        <f t="shared" si="118"/>
        <v>0</v>
      </c>
      <c r="F306" s="50">
        <f t="shared" si="118"/>
        <v>0</v>
      </c>
      <c r="G306" s="52">
        <f t="shared" si="118"/>
        <v>0</v>
      </c>
      <c r="H306" s="52">
        <f t="shared" si="118"/>
        <v>0</v>
      </c>
      <c r="I306" s="50">
        <f t="shared" si="118"/>
        <v>0</v>
      </c>
      <c r="J306" s="52">
        <f t="shared" si="118"/>
        <v>0</v>
      </c>
      <c r="K306" s="52">
        <f t="shared" si="118"/>
        <v>0</v>
      </c>
      <c r="L306" s="52">
        <f t="shared" si="118"/>
        <v>0</v>
      </c>
    </row>
    <row r="307" spans="1:12" ht="14.25" outlineLevel="1">
      <c r="A307" s="53" t="s">
        <v>450</v>
      </c>
      <c r="B307" s="49">
        <f t="shared" si="106"/>
        <v>0</v>
      </c>
      <c r="C307" s="50">
        <f aca="true" t="shared" si="119" ref="C307:L307">SUM(C308)</f>
        <v>0</v>
      </c>
      <c r="D307" s="54">
        <f t="shared" si="119"/>
        <v>0</v>
      </c>
      <c r="E307" s="54">
        <f t="shared" si="119"/>
        <v>0</v>
      </c>
      <c r="F307" s="50">
        <f t="shared" si="119"/>
        <v>0</v>
      </c>
      <c r="G307" s="54">
        <f t="shared" si="119"/>
        <v>0</v>
      </c>
      <c r="H307" s="54">
        <f t="shared" si="119"/>
        <v>0</v>
      </c>
      <c r="I307" s="50">
        <f t="shared" si="119"/>
        <v>0</v>
      </c>
      <c r="J307" s="54">
        <f t="shared" si="119"/>
        <v>0</v>
      </c>
      <c r="K307" s="54">
        <f t="shared" si="119"/>
        <v>0</v>
      </c>
      <c r="L307" s="54">
        <f t="shared" si="119"/>
        <v>0</v>
      </c>
    </row>
    <row r="308" spans="1:12" ht="14.25" outlineLevel="1">
      <c r="A308" s="62" t="s">
        <v>451</v>
      </c>
      <c r="B308" s="49">
        <f t="shared" si="106"/>
        <v>0</v>
      </c>
      <c r="C308" s="50">
        <f>SUM(D308:E308)</f>
        <v>0</v>
      </c>
      <c r="D308" s="56"/>
      <c r="E308" s="56"/>
      <c r="F308" s="50">
        <f>SUM(G308:H308)</f>
        <v>0</v>
      </c>
      <c r="G308" s="56"/>
      <c r="H308" s="56"/>
      <c r="I308" s="50">
        <f>SUM(J308:K308)</f>
        <v>0</v>
      </c>
      <c r="J308" s="59"/>
      <c r="K308" s="59"/>
      <c r="L308" s="59"/>
    </row>
    <row r="309" spans="1:12" ht="14.25" outlineLevel="1">
      <c r="A309" s="66" t="s">
        <v>452</v>
      </c>
      <c r="B309" s="49">
        <f t="shared" si="106"/>
        <v>0</v>
      </c>
      <c r="C309" s="50">
        <f>SUM(D309:E309)</f>
        <v>0</v>
      </c>
      <c r="D309" s="58"/>
      <c r="E309" s="58"/>
      <c r="F309" s="50">
        <f>SUM(G309:H309)</f>
        <v>0</v>
      </c>
      <c r="G309" s="58"/>
      <c r="H309" s="58"/>
      <c r="I309" s="50">
        <f>SUM(J309:K309)</f>
        <v>0</v>
      </c>
      <c r="J309" s="60"/>
      <c r="K309" s="60"/>
      <c r="L309" s="60"/>
    </row>
    <row r="310" spans="1:12" ht="14.25">
      <c r="A310" s="65" t="s">
        <v>453</v>
      </c>
      <c r="B310" s="49">
        <f t="shared" si="106"/>
        <v>-220.2</v>
      </c>
      <c r="C310" s="50">
        <f aca="true" t="shared" si="120" ref="C310:L310">C311+C315+C317</f>
        <v>220.2</v>
      </c>
      <c r="D310" s="52">
        <f t="shared" si="120"/>
        <v>0</v>
      </c>
      <c r="E310" s="52">
        <f t="shared" si="120"/>
        <v>220.2</v>
      </c>
      <c r="F310" s="50">
        <f t="shared" si="120"/>
        <v>0</v>
      </c>
      <c r="G310" s="52">
        <f t="shared" si="120"/>
        <v>0</v>
      </c>
      <c r="H310" s="52">
        <f t="shared" si="120"/>
        <v>0</v>
      </c>
      <c r="I310" s="50">
        <f t="shared" si="120"/>
        <v>0</v>
      </c>
      <c r="J310" s="52">
        <f t="shared" si="120"/>
        <v>0</v>
      </c>
      <c r="K310" s="52">
        <f t="shared" si="120"/>
        <v>0</v>
      </c>
      <c r="L310" s="52">
        <f t="shared" si="120"/>
        <v>0</v>
      </c>
    </row>
    <row r="311" spans="1:12" ht="14.25" outlineLevel="1">
      <c r="A311" s="53" t="s">
        <v>454</v>
      </c>
      <c r="B311" s="49">
        <f t="shared" si="106"/>
        <v>-219.3</v>
      </c>
      <c r="C311" s="50">
        <f aca="true" t="shared" si="121" ref="C311:L311">SUM(C312:C314)</f>
        <v>219.3</v>
      </c>
      <c r="D311" s="54">
        <f t="shared" si="121"/>
        <v>0</v>
      </c>
      <c r="E311" s="54">
        <f t="shared" si="121"/>
        <v>219.3</v>
      </c>
      <c r="F311" s="50">
        <f t="shared" si="121"/>
        <v>0</v>
      </c>
      <c r="G311" s="54">
        <f t="shared" si="121"/>
        <v>0</v>
      </c>
      <c r="H311" s="54">
        <f t="shared" si="121"/>
        <v>0</v>
      </c>
      <c r="I311" s="50">
        <f t="shared" si="121"/>
        <v>0</v>
      </c>
      <c r="J311" s="54">
        <f t="shared" si="121"/>
        <v>0</v>
      </c>
      <c r="K311" s="54">
        <f t="shared" si="121"/>
        <v>0</v>
      </c>
      <c r="L311" s="54">
        <f t="shared" si="121"/>
        <v>0</v>
      </c>
    </row>
    <row r="312" spans="1:12" ht="14.25" outlineLevel="1">
      <c r="A312" s="62" t="s">
        <v>455</v>
      </c>
      <c r="B312" s="49">
        <f t="shared" si="106"/>
        <v>0</v>
      </c>
      <c r="C312" s="50">
        <f>SUM(D312:E312)</f>
        <v>0</v>
      </c>
      <c r="D312" s="56"/>
      <c r="E312" s="56"/>
      <c r="F312" s="50">
        <f>SUM(G312:H312)</f>
        <v>0</v>
      </c>
      <c r="G312" s="56"/>
      <c r="H312" s="56"/>
      <c r="I312" s="50">
        <f>SUM(J312:K312)</f>
        <v>0</v>
      </c>
      <c r="J312" s="60"/>
      <c r="K312" s="60"/>
      <c r="L312" s="60"/>
    </row>
    <row r="313" spans="1:12" ht="14.25" outlineLevel="1">
      <c r="A313" s="62" t="s">
        <v>456</v>
      </c>
      <c r="B313" s="49"/>
      <c r="C313" s="50"/>
      <c r="D313" s="56"/>
      <c r="E313" s="56"/>
      <c r="F313" s="50"/>
      <c r="G313" s="56"/>
      <c r="H313" s="56"/>
      <c r="I313" s="50"/>
      <c r="J313" s="59"/>
      <c r="K313" s="59"/>
      <c r="L313" s="59"/>
    </row>
    <row r="314" spans="1:12" ht="14.25" outlineLevel="1">
      <c r="A314" s="62" t="s">
        <v>457</v>
      </c>
      <c r="B314" s="49">
        <f t="shared" si="106"/>
        <v>-219.3</v>
      </c>
      <c r="C314" s="50">
        <f>SUM(D314:E314)</f>
        <v>219.3</v>
      </c>
      <c r="D314" s="56"/>
      <c r="E314" s="56">
        <v>219.3</v>
      </c>
      <c r="F314" s="50">
        <f>SUM(G314:H314)</f>
        <v>0</v>
      </c>
      <c r="G314" s="56"/>
      <c r="H314" s="56"/>
      <c r="I314" s="50">
        <f>SUM(J314:K314)</f>
        <v>0</v>
      </c>
      <c r="J314" s="61"/>
      <c r="K314" s="61"/>
      <c r="L314" s="61"/>
    </row>
    <row r="315" spans="1:12" ht="14.25" outlineLevel="1">
      <c r="A315" s="53" t="s">
        <v>458</v>
      </c>
      <c r="B315" s="49">
        <f t="shared" si="106"/>
        <v>-0.9</v>
      </c>
      <c r="C315" s="50">
        <f aca="true" t="shared" si="122" ref="C315:L317">SUM(C316)</f>
        <v>0.9</v>
      </c>
      <c r="D315" s="54">
        <f t="shared" si="122"/>
        <v>0</v>
      </c>
      <c r="E315" s="54">
        <f t="shared" si="122"/>
        <v>0.9</v>
      </c>
      <c r="F315" s="50">
        <f t="shared" si="122"/>
        <v>0</v>
      </c>
      <c r="G315" s="54">
        <f t="shared" si="122"/>
        <v>0</v>
      </c>
      <c r="H315" s="54">
        <f t="shared" si="122"/>
        <v>0</v>
      </c>
      <c r="I315" s="50">
        <f t="shared" si="122"/>
        <v>0</v>
      </c>
      <c r="J315" s="54">
        <f t="shared" si="122"/>
        <v>0</v>
      </c>
      <c r="K315" s="54">
        <f t="shared" si="122"/>
        <v>0</v>
      </c>
      <c r="L315" s="54">
        <f t="shared" si="122"/>
        <v>0</v>
      </c>
    </row>
    <row r="316" spans="1:12" ht="14.25" outlineLevel="1">
      <c r="A316" s="62" t="s">
        <v>459</v>
      </c>
      <c r="B316" s="49">
        <f t="shared" si="106"/>
        <v>-0.9</v>
      </c>
      <c r="C316" s="50">
        <f>SUM(D316:E316)</f>
        <v>0.9</v>
      </c>
      <c r="D316" s="56"/>
      <c r="E316" s="56">
        <v>0.9</v>
      </c>
      <c r="F316" s="50">
        <f>SUM(G316:H316)</f>
        <v>0</v>
      </c>
      <c r="G316" s="56"/>
      <c r="H316" s="56"/>
      <c r="I316" s="50">
        <f>SUM(J316:K316)</f>
        <v>0</v>
      </c>
      <c r="J316" s="60"/>
      <c r="K316" s="60"/>
      <c r="L316" s="60"/>
    </row>
    <row r="317" spans="1:12" ht="14.25" outlineLevel="1">
      <c r="A317" s="53" t="s">
        <v>460</v>
      </c>
      <c r="B317" s="49">
        <f t="shared" si="106"/>
        <v>0</v>
      </c>
      <c r="C317" s="50">
        <f t="shared" si="122"/>
        <v>0</v>
      </c>
      <c r="D317" s="54">
        <f t="shared" si="122"/>
        <v>0</v>
      </c>
      <c r="E317" s="54">
        <f t="shared" si="122"/>
        <v>0</v>
      </c>
      <c r="F317" s="50">
        <f t="shared" si="122"/>
        <v>0</v>
      </c>
      <c r="G317" s="54">
        <f t="shared" si="122"/>
        <v>0</v>
      </c>
      <c r="H317" s="54">
        <f t="shared" si="122"/>
        <v>0</v>
      </c>
      <c r="I317" s="50">
        <f t="shared" si="122"/>
        <v>0</v>
      </c>
      <c r="J317" s="54">
        <f t="shared" si="122"/>
        <v>0</v>
      </c>
      <c r="K317" s="54">
        <f t="shared" si="122"/>
        <v>0</v>
      </c>
      <c r="L317" s="54">
        <f t="shared" si="122"/>
        <v>0</v>
      </c>
    </row>
    <row r="318" spans="1:12" ht="14.25" outlineLevel="1">
      <c r="A318" s="62" t="s">
        <v>461</v>
      </c>
      <c r="B318" s="49">
        <f t="shared" si="106"/>
        <v>0</v>
      </c>
      <c r="C318" s="50">
        <f>SUM(D318:E318)</f>
        <v>0</v>
      </c>
      <c r="D318" s="56"/>
      <c r="E318" s="56"/>
      <c r="F318" s="50">
        <f>SUM(G318:H318)</f>
        <v>0</v>
      </c>
      <c r="G318" s="56"/>
      <c r="H318" s="56"/>
      <c r="I318" s="50">
        <f>SUM(J318:K318)</f>
        <v>0</v>
      </c>
      <c r="J318" s="60"/>
      <c r="K318" s="60"/>
      <c r="L318" s="60"/>
    </row>
    <row r="319" spans="1:12" ht="14.25">
      <c r="A319" s="67" t="s">
        <v>462</v>
      </c>
      <c r="B319" s="49">
        <f t="shared" si="106"/>
        <v>-13.79</v>
      </c>
      <c r="C319" s="50">
        <f aca="true" t="shared" si="123" ref="C319:L319">C320+C324+C328</f>
        <v>169.4</v>
      </c>
      <c r="D319" s="52">
        <f t="shared" si="123"/>
        <v>0</v>
      </c>
      <c r="E319" s="52">
        <f t="shared" si="123"/>
        <v>169.4</v>
      </c>
      <c r="F319" s="50">
        <f t="shared" si="123"/>
        <v>155.61</v>
      </c>
      <c r="G319" s="52">
        <f t="shared" si="123"/>
        <v>155.61</v>
      </c>
      <c r="H319" s="52">
        <f t="shared" si="123"/>
        <v>0</v>
      </c>
      <c r="I319" s="50">
        <f t="shared" si="123"/>
        <v>155.6</v>
      </c>
      <c r="J319" s="52">
        <f t="shared" si="123"/>
        <v>0</v>
      </c>
      <c r="K319" s="52">
        <f t="shared" si="123"/>
        <v>155.6</v>
      </c>
      <c r="L319" s="52">
        <f t="shared" si="123"/>
        <v>0</v>
      </c>
    </row>
    <row r="320" spans="1:12" ht="14.25" outlineLevel="1">
      <c r="A320" s="66" t="s">
        <v>463</v>
      </c>
      <c r="B320" s="49">
        <f t="shared" si="106"/>
        <v>0</v>
      </c>
      <c r="C320" s="50">
        <f aca="true" t="shared" si="124" ref="C320:L320">SUM(C321:C323)</f>
        <v>0</v>
      </c>
      <c r="D320" s="68">
        <f t="shared" si="124"/>
        <v>0</v>
      </c>
      <c r="E320" s="68">
        <f t="shared" si="124"/>
        <v>0</v>
      </c>
      <c r="F320" s="50">
        <f t="shared" si="124"/>
        <v>0</v>
      </c>
      <c r="G320" s="68">
        <f t="shared" si="124"/>
        <v>0</v>
      </c>
      <c r="H320" s="68">
        <f t="shared" si="124"/>
        <v>0</v>
      </c>
      <c r="I320" s="50">
        <f t="shared" si="124"/>
        <v>0</v>
      </c>
      <c r="J320" s="68">
        <f t="shared" si="124"/>
        <v>0</v>
      </c>
      <c r="K320" s="68">
        <f t="shared" si="124"/>
        <v>0</v>
      </c>
      <c r="L320" s="68">
        <f t="shared" si="124"/>
        <v>0</v>
      </c>
    </row>
    <row r="321" spans="1:12" ht="14.25" outlineLevel="1">
      <c r="A321" s="62" t="s">
        <v>464</v>
      </c>
      <c r="B321" s="49">
        <f t="shared" si="106"/>
        <v>0</v>
      </c>
      <c r="C321" s="50">
        <f>SUM(D321:E321)</f>
        <v>0</v>
      </c>
      <c r="D321" s="69"/>
      <c r="E321" s="69"/>
      <c r="F321" s="50">
        <f>SUM(G321:H321)</f>
        <v>0</v>
      </c>
      <c r="G321" s="69"/>
      <c r="H321" s="69"/>
      <c r="I321" s="50">
        <f>SUM(J321:K321)</f>
        <v>0</v>
      </c>
      <c r="J321" s="60"/>
      <c r="K321" s="60"/>
      <c r="L321" s="60"/>
    </row>
    <row r="322" spans="1:12" ht="14.25" outlineLevel="1">
      <c r="A322" s="62" t="s">
        <v>465</v>
      </c>
      <c r="B322" s="49">
        <f t="shared" si="106"/>
        <v>0</v>
      </c>
      <c r="C322" s="50">
        <f>SUM(D322:E322)</f>
        <v>0</v>
      </c>
      <c r="D322" s="69"/>
      <c r="E322" s="69"/>
      <c r="F322" s="50">
        <f>SUM(G322:H322)</f>
        <v>0</v>
      </c>
      <c r="G322" s="69"/>
      <c r="H322" s="69"/>
      <c r="I322" s="50">
        <f>SUM(J322:K322)</f>
        <v>0</v>
      </c>
      <c r="J322" s="61"/>
      <c r="K322" s="61"/>
      <c r="L322" s="61"/>
    </row>
    <row r="323" spans="1:12" ht="14.25" outlineLevel="1">
      <c r="A323" s="62" t="s">
        <v>466</v>
      </c>
      <c r="B323" s="49">
        <f t="shared" si="106"/>
        <v>0</v>
      </c>
      <c r="C323" s="50">
        <f>SUM(D323:E323)</f>
        <v>0</v>
      </c>
      <c r="D323" s="69"/>
      <c r="E323" s="69"/>
      <c r="F323" s="50">
        <f>SUM(G323:H323)</f>
        <v>0</v>
      </c>
      <c r="G323" s="69"/>
      <c r="H323" s="69"/>
      <c r="I323" s="50">
        <f>SUM(J323:K323)</f>
        <v>0</v>
      </c>
      <c r="J323" s="72"/>
      <c r="K323" s="72"/>
      <c r="L323" s="72"/>
    </row>
    <row r="324" spans="1:12" ht="14.25" outlineLevel="1">
      <c r="A324" s="53" t="s">
        <v>467</v>
      </c>
      <c r="B324" s="49">
        <f t="shared" si="106"/>
        <v>-13.79</v>
      </c>
      <c r="C324" s="50">
        <f aca="true" t="shared" si="125" ref="C324:L324">SUM(C325:C327)</f>
        <v>169.4</v>
      </c>
      <c r="D324" s="68">
        <f t="shared" si="125"/>
        <v>0</v>
      </c>
      <c r="E324" s="68">
        <f t="shared" si="125"/>
        <v>169.4</v>
      </c>
      <c r="F324" s="50">
        <f t="shared" si="125"/>
        <v>155.61</v>
      </c>
      <c r="G324" s="68">
        <f t="shared" si="125"/>
        <v>155.61</v>
      </c>
      <c r="H324" s="68">
        <f t="shared" si="125"/>
        <v>0</v>
      </c>
      <c r="I324" s="50">
        <f t="shared" si="125"/>
        <v>155.6</v>
      </c>
      <c r="J324" s="68">
        <f t="shared" si="125"/>
        <v>0</v>
      </c>
      <c r="K324" s="68">
        <f t="shared" si="125"/>
        <v>155.6</v>
      </c>
      <c r="L324" s="68">
        <f t="shared" si="125"/>
        <v>0</v>
      </c>
    </row>
    <row r="325" spans="1:12" ht="14.25" outlineLevel="1">
      <c r="A325" s="62" t="s">
        <v>468</v>
      </c>
      <c r="B325" s="49">
        <f t="shared" si="106"/>
        <v>-7.19</v>
      </c>
      <c r="C325" s="50">
        <f>SUM(D325:E325)</f>
        <v>162.8</v>
      </c>
      <c r="D325" s="69"/>
      <c r="E325" s="69">
        <v>162.8</v>
      </c>
      <c r="F325" s="50">
        <f>SUM(G325:H325)</f>
        <v>155.61</v>
      </c>
      <c r="G325" s="69">
        <v>155.61</v>
      </c>
      <c r="H325" s="69"/>
      <c r="I325" s="50">
        <f>SUM(J325:K325)</f>
        <v>155.6</v>
      </c>
      <c r="J325" s="60"/>
      <c r="K325" s="60">
        <v>155.6</v>
      </c>
      <c r="L325" s="60"/>
    </row>
    <row r="326" spans="1:12" ht="14.25" outlineLevel="1">
      <c r="A326" s="62" t="s">
        <v>469</v>
      </c>
      <c r="B326" s="49">
        <f t="shared" si="106"/>
        <v>0</v>
      </c>
      <c r="C326" s="50">
        <f>SUM(D326:E326)</f>
        <v>0</v>
      </c>
      <c r="D326" s="69"/>
      <c r="E326" s="69"/>
      <c r="F326" s="50">
        <f>SUM(G326:H326)</f>
        <v>0</v>
      </c>
      <c r="G326" s="69"/>
      <c r="H326" s="69"/>
      <c r="I326" s="50">
        <f>SUM(J326:K326)</f>
        <v>0</v>
      </c>
      <c r="J326" s="60"/>
      <c r="K326" s="60"/>
      <c r="L326" s="60"/>
    </row>
    <row r="327" spans="1:12" ht="14.25" outlineLevel="1">
      <c r="A327" s="62" t="s">
        <v>470</v>
      </c>
      <c r="B327" s="49">
        <f t="shared" si="106"/>
        <v>-6.6</v>
      </c>
      <c r="C327" s="50">
        <f>SUM(D327:E327)</f>
        <v>6.6</v>
      </c>
      <c r="D327" s="69"/>
      <c r="E327" s="69">
        <v>6.6</v>
      </c>
      <c r="F327" s="50">
        <f>SUM(G327:H327)</f>
        <v>0</v>
      </c>
      <c r="G327" s="69"/>
      <c r="H327" s="69"/>
      <c r="I327" s="50">
        <f>SUM(J327:K327)</f>
        <v>0</v>
      </c>
      <c r="J327" s="72"/>
      <c r="K327" s="72"/>
      <c r="L327" s="72"/>
    </row>
    <row r="328" spans="1:12" ht="14.25" outlineLevel="1">
      <c r="A328" s="53" t="s">
        <v>471</v>
      </c>
      <c r="B328" s="49">
        <f t="shared" si="106"/>
        <v>0</v>
      </c>
      <c r="C328" s="50">
        <f aca="true" t="shared" si="126" ref="C328:L328">SUM(C329)</f>
        <v>0</v>
      </c>
      <c r="D328" s="68">
        <f t="shared" si="126"/>
        <v>0</v>
      </c>
      <c r="E328" s="68">
        <f t="shared" si="126"/>
        <v>0</v>
      </c>
      <c r="F328" s="50">
        <f t="shared" si="126"/>
        <v>0</v>
      </c>
      <c r="G328" s="68">
        <f t="shared" si="126"/>
        <v>0</v>
      </c>
      <c r="H328" s="68">
        <f t="shared" si="126"/>
        <v>0</v>
      </c>
      <c r="I328" s="50">
        <f t="shared" si="126"/>
        <v>0</v>
      </c>
      <c r="J328" s="68">
        <f t="shared" si="126"/>
        <v>0</v>
      </c>
      <c r="K328" s="68">
        <f t="shared" si="126"/>
        <v>0</v>
      </c>
      <c r="L328" s="68">
        <f t="shared" si="126"/>
        <v>0</v>
      </c>
    </row>
    <row r="329" spans="1:12" ht="14.25" outlineLevel="1">
      <c r="A329" s="62" t="s">
        <v>472</v>
      </c>
      <c r="B329" s="49">
        <f t="shared" si="106"/>
        <v>0</v>
      </c>
      <c r="C329" s="50">
        <f>SUM(D329:E329)</f>
        <v>0</v>
      </c>
      <c r="D329" s="56"/>
      <c r="E329" s="56"/>
      <c r="F329" s="50">
        <f>SUM(G329:H329)</f>
        <v>0</v>
      </c>
      <c r="G329" s="56"/>
      <c r="H329" s="56"/>
      <c r="I329" s="50">
        <f>SUM(J329:K329)</f>
        <v>0</v>
      </c>
      <c r="J329" s="60"/>
      <c r="K329" s="60"/>
      <c r="L329" s="60"/>
    </row>
    <row r="330" spans="1:12" ht="14.25">
      <c r="A330" s="65" t="s">
        <v>473</v>
      </c>
      <c r="B330" s="49">
        <f aca="true" t="shared" si="127" ref="B330:B353">F330-C330</f>
        <v>-13.02</v>
      </c>
      <c r="C330" s="50">
        <f aca="true" t="shared" si="128" ref="C330:L330">C331+C335+C338+C341+C345+C351</f>
        <v>13.02</v>
      </c>
      <c r="D330" s="52">
        <f t="shared" si="128"/>
        <v>0</v>
      </c>
      <c r="E330" s="52">
        <f t="shared" si="128"/>
        <v>13.02</v>
      </c>
      <c r="F330" s="50">
        <f t="shared" si="128"/>
        <v>0</v>
      </c>
      <c r="G330" s="52">
        <f t="shared" si="128"/>
        <v>0</v>
      </c>
      <c r="H330" s="52">
        <f t="shared" si="128"/>
        <v>0</v>
      </c>
      <c r="I330" s="50">
        <f t="shared" si="128"/>
        <v>0</v>
      </c>
      <c r="J330" s="52">
        <f t="shared" si="128"/>
        <v>0</v>
      </c>
      <c r="K330" s="52">
        <f t="shared" si="128"/>
        <v>0</v>
      </c>
      <c r="L330" s="52">
        <f t="shared" si="128"/>
        <v>0</v>
      </c>
    </row>
    <row r="331" spans="1:12" ht="14.25" outlineLevel="1">
      <c r="A331" s="53" t="s">
        <v>474</v>
      </c>
      <c r="B331" s="49">
        <f t="shared" si="127"/>
        <v>-4.79</v>
      </c>
      <c r="C331" s="50">
        <f aca="true" t="shared" si="129" ref="C331:L331">SUM(C332:C334)</f>
        <v>4.79</v>
      </c>
      <c r="D331" s="54">
        <f t="shared" si="129"/>
        <v>0</v>
      </c>
      <c r="E331" s="54">
        <f t="shared" si="129"/>
        <v>4.79</v>
      </c>
      <c r="F331" s="50">
        <f t="shared" si="129"/>
        <v>0</v>
      </c>
      <c r="G331" s="54">
        <f t="shared" si="129"/>
        <v>0</v>
      </c>
      <c r="H331" s="54">
        <f t="shared" si="129"/>
        <v>0</v>
      </c>
      <c r="I331" s="50">
        <f t="shared" si="129"/>
        <v>0</v>
      </c>
      <c r="J331" s="54">
        <f t="shared" si="129"/>
        <v>0</v>
      </c>
      <c r="K331" s="54">
        <f t="shared" si="129"/>
        <v>0</v>
      </c>
      <c r="L331" s="54">
        <f t="shared" si="129"/>
        <v>0</v>
      </c>
    </row>
    <row r="332" spans="1:12" ht="14.25" outlineLevel="1">
      <c r="A332" s="62" t="s">
        <v>475</v>
      </c>
      <c r="B332" s="49">
        <f t="shared" si="127"/>
        <v>0</v>
      </c>
      <c r="C332" s="50">
        <f>SUM(D332:E332)</f>
        <v>0</v>
      </c>
      <c r="D332" s="56"/>
      <c r="E332" s="56"/>
      <c r="F332" s="50">
        <f>SUM(G332:H332)</f>
        <v>0</v>
      </c>
      <c r="G332" s="56"/>
      <c r="H332" s="56"/>
      <c r="I332" s="50">
        <f>SUM(J332:K332)</f>
        <v>0</v>
      </c>
      <c r="J332" s="60"/>
      <c r="K332" s="60"/>
      <c r="L332" s="60"/>
    </row>
    <row r="333" spans="1:12" ht="14.25" outlineLevel="1">
      <c r="A333" s="62" t="s">
        <v>476</v>
      </c>
      <c r="B333" s="49">
        <f t="shared" si="127"/>
        <v>0</v>
      </c>
      <c r="C333" s="50">
        <f>SUM(D333:E333)</f>
        <v>0</v>
      </c>
      <c r="D333" s="56"/>
      <c r="E333" s="56"/>
      <c r="F333" s="50">
        <f>SUM(G333:H333)</f>
        <v>0</v>
      </c>
      <c r="G333" s="56"/>
      <c r="H333" s="56"/>
      <c r="I333" s="50">
        <f>SUM(J333:K333)</f>
        <v>0</v>
      </c>
      <c r="J333" s="61"/>
      <c r="K333" s="61"/>
      <c r="L333" s="61"/>
    </row>
    <row r="334" spans="1:12" ht="14.25" outlineLevel="1">
      <c r="A334" s="62" t="s">
        <v>477</v>
      </c>
      <c r="B334" s="49">
        <f t="shared" si="127"/>
        <v>-4.79</v>
      </c>
      <c r="C334" s="50">
        <f>SUM(D334:E334)</f>
        <v>4.79</v>
      </c>
      <c r="D334" s="56"/>
      <c r="E334" s="56">
        <v>4.79</v>
      </c>
      <c r="F334" s="50">
        <f>SUM(G334:H334)</f>
        <v>0</v>
      </c>
      <c r="G334" s="56"/>
      <c r="H334" s="56"/>
      <c r="I334" s="50">
        <f>SUM(J334:K334)</f>
        <v>0</v>
      </c>
      <c r="J334" s="59"/>
      <c r="K334" s="59"/>
      <c r="L334" s="59"/>
    </row>
    <row r="335" spans="1:12" ht="14.25" outlineLevel="1">
      <c r="A335" s="53" t="s">
        <v>478</v>
      </c>
      <c r="B335" s="49">
        <f t="shared" si="127"/>
        <v>0</v>
      </c>
      <c r="C335" s="50">
        <f aca="true" t="shared" si="130" ref="C335:L335">SUM(C336:C337)</f>
        <v>0</v>
      </c>
      <c r="D335" s="54">
        <f t="shared" si="130"/>
        <v>0</v>
      </c>
      <c r="E335" s="54">
        <f t="shared" si="130"/>
        <v>0</v>
      </c>
      <c r="F335" s="50">
        <f t="shared" si="130"/>
        <v>0</v>
      </c>
      <c r="G335" s="54">
        <f t="shared" si="130"/>
        <v>0</v>
      </c>
      <c r="H335" s="54">
        <f t="shared" si="130"/>
        <v>0</v>
      </c>
      <c r="I335" s="50">
        <f t="shared" si="130"/>
        <v>0</v>
      </c>
      <c r="J335" s="54">
        <f t="shared" si="130"/>
        <v>0</v>
      </c>
      <c r="K335" s="54">
        <f t="shared" si="130"/>
        <v>0</v>
      </c>
      <c r="L335" s="54">
        <f t="shared" si="130"/>
        <v>0</v>
      </c>
    </row>
    <row r="336" spans="1:12" ht="14.25" outlineLevel="1">
      <c r="A336" s="62" t="s">
        <v>479</v>
      </c>
      <c r="B336" s="49">
        <f t="shared" si="127"/>
        <v>0</v>
      </c>
      <c r="C336" s="50">
        <f>SUM(D336:E336)</f>
        <v>0</v>
      </c>
      <c r="D336" s="56"/>
      <c r="E336" s="56"/>
      <c r="F336" s="50">
        <f>SUM(G336:H336)</f>
        <v>0</v>
      </c>
      <c r="G336" s="56"/>
      <c r="H336" s="56"/>
      <c r="I336" s="50">
        <f>SUM(J336:K336)</f>
        <v>0</v>
      </c>
      <c r="J336" s="73"/>
      <c r="K336" s="73"/>
      <c r="L336" s="73"/>
    </row>
    <row r="337" spans="1:12" ht="14.25" outlineLevel="1">
      <c r="A337" s="62" t="s">
        <v>480</v>
      </c>
      <c r="B337" s="49">
        <f t="shared" si="127"/>
        <v>0</v>
      </c>
      <c r="C337" s="50">
        <f>SUM(D337:E337)</f>
        <v>0</v>
      </c>
      <c r="D337" s="56"/>
      <c r="E337" s="56"/>
      <c r="F337" s="50">
        <f>SUM(G337:H337)</f>
        <v>0</v>
      </c>
      <c r="G337" s="56"/>
      <c r="H337" s="56"/>
      <c r="I337" s="50">
        <f>SUM(J337:K337)</f>
        <v>0</v>
      </c>
      <c r="J337" s="73"/>
      <c r="K337" s="73"/>
      <c r="L337" s="73"/>
    </row>
    <row r="338" spans="1:12" ht="14.25" outlineLevel="1">
      <c r="A338" s="53" t="s">
        <v>481</v>
      </c>
      <c r="B338" s="49">
        <f t="shared" si="127"/>
        <v>0</v>
      </c>
      <c r="C338" s="50">
        <f aca="true" t="shared" si="131" ref="C338:L338">SUM(C339:C340)</f>
        <v>0</v>
      </c>
      <c r="D338" s="54">
        <f t="shared" si="131"/>
        <v>0</v>
      </c>
      <c r="E338" s="54">
        <f t="shared" si="131"/>
        <v>0</v>
      </c>
      <c r="F338" s="50">
        <f t="shared" si="131"/>
        <v>0</v>
      </c>
      <c r="G338" s="54">
        <f t="shared" si="131"/>
        <v>0</v>
      </c>
      <c r="H338" s="54">
        <f t="shared" si="131"/>
        <v>0</v>
      </c>
      <c r="I338" s="50">
        <f t="shared" si="131"/>
        <v>0</v>
      </c>
      <c r="J338" s="54">
        <f t="shared" si="131"/>
        <v>0</v>
      </c>
      <c r="K338" s="54">
        <f t="shared" si="131"/>
        <v>0</v>
      </c>
      <c r="L338" s="54">
        <f t="shared" si="131"/>
        <v>0</v>
      </c>
    </row>
    <row r="339" spans="1:12" ht="14.25" outlineLevel="1">
      <c r="A339" s="62" t="s">
        <v>482</v>
      </c>
      <c r="B339" s="49">
        <f t="shared" si="127"/>
        <v>0</v>
      </c>
      <c r="C339" s="50">
        <f>SUM(D339:E339)</f>
        <v>0</v>
      </c>
      <c r="D339" s="56"/>
      <c r="E339" s="56"/>
      <c r="F339" s="50">
        <f>SUM(G339:H339)</f>
        <v>0</v>
      </c>
      <c r="G339" s="56"/>
      <c r="H339" s="56"/>
      <c r="I339" s="50">
        <f>SUM(J339:K339)</f>
        <v>0</v>
      </c>
      <c r="J339" s="73"/>
      <c r="K339" s="73"/>
      <c r="L339" s="73"/>
    </row>
    <row r="340" spans="1:12" ht="14.25" outlineLevel="1">
      <c r="A340" s="62" t="s">
        <v>483</v>
      </c>
      <c r="B340" s="49">
        <f t="shared" si="127"/>
        <v>0</v>
      </c>
      <c r="C340" s="50">
        <f>SUM(D340:E340)</f>
        <v>0</v>
      </c>
      <c r="D340" s="56"/>
      <c r="E340" s="56"/>
      <c r="F340" s="50">
        <f>SUM(G340:H340)</f>
        <v>0</v>
      </c>
      <c r="G340" s="56"/>
      <c r="H340" s="56"/>
      <c r="I340" s="50">
        <f>SUM(J340:K340)</f>
        <v>0</v>
      </c>
      <c r="J340" s="73"/>
      <c r="K340" s="73"/>
      <c r="L340" s="73"/>
    </row>
    <row r="341" spans="1:12" ht="14.25" outlineLevel="1">
      <c r="A341" s="53" t="s">
        <v>484</v>
      </c>
      <c r="B341" s="49">
        <f t="shared" si="127"/>
        <v>0</v>
      </c>
      <c r="C341" s="50">
        <f aca="true" t="shared" si="132" ref="C341:L341">SUM(C342:C344)</f>
        <v>0</v>
      </c>
      <c r="D341" s="54">
        <f t="shared" si="132"/>
        <v>0</v>
      </c>
      <c r="E341" s="54">
        <f t="shared" si="132"/>
        <v>0</v>
      </c>
      <c r="F341" s="50">
        <f t="shared" si="132"/>
        <v>0</v>
      </c>
      <c r="G341" s="54">
        <f t="shared" si="132"/>
        <v>0</v>
      </c>
      <c r="H341" s="54">
        <f t="shared" si="132"/>
        <v>0</v>
      </c>
      <c r="I341" s="50">
        <f t="shared" si="132"/>
        <v>0</v>
      </c>
      <c r="J341" s="54">
        <f t="shared" si="132"/>
        <v>0</v>
      </c>
      <c r="K341" s="54">
        <f t="shared" si="132"/>
        <v>0</v>
      </c>
      <c r="L341" s="54">
        <f t="shared" si="132"/>
        <v>0</v>
      </c>
    </row>
    <row r="342" spans="1:12" ht="14.25" outlineLevel="1">
      <c r="A342" s="62" t="s">
        <v>485</v>
      </c>
      <c r="B342" s="49">
        <f t="shared" si="127"/>
        <v>0</v>
      </c>
      <c r="C342" s="50">
        <f>SUM(D342:E342)</f>
        <v>0</v>
      </c>
      <c r="D342" s="56"/>
      <c r="E342" s="56"/>
      <c r="F342" s="50">
        <f>SUM(G342:H342)</f>
        <v>0</v>
      </c>
      <c r="G342" s="56"/>
      <c r="H342" s="56"/>
      <c r="I342" s="50">
        <f>SUM(J342:K342)</f>
        <v>0</v>
      </c>
      <c r="J342" s="73"/>
      <c r="K342" s="73"/>
      <c r="L342" s="73"/>
    </row>
    <row r="343" spans="1:12" ht="14.25" outlineLevel="1">
      <c r="A343" s="62" t="s">
        <v>486</v>
      </c>
      <c r="B343" s="49">
        <f t="shared" si="127"/>
        <v>0</v>
      </c>
      <c r="C343" s="50">
        <f>SUM(D343:E343)</f>
        <v>0</v>
      </c>
      <c r="D343" s="56"/>
      <c r="E343" s="56"/>
      <c r="F343" s="50">
        <f>SUM(G343:H343)</f>
        <v>0</v>
      </c>
      <c r="G343" s="56"/>
      <c r="H343" s="56"/>
      <c r="I343" s="50">
        <f>SUM(J343:K343)</f>
        <v>0</v>
      </c>
      <c r="J343" s="73"/>
      <c r="K343" s="73"/>
      <c r="L343" s="73"/>
    </row>
    <row r="344" spans="1:12" ht="14.25" outlineLevel="1">
      <c r="A344" s="62" t="s">
        <v>487</v>
      </c>
      <c r="B344" s="49">
        <f t="shared" si="127"/>
        <v>0</v>
      </c>
      <c r="C344" s="50">
        <f>SUM(D344:E344)</f>
        <v>0</v>
      </c>
      <c r="D344" s="56"/>
      <c r="E344" s="56"/>
      <c r="F344" s="50">
        <f>SUM(G344:H344)</f>
        <v>0</v>
      </c>
      <c r="G344" s="56"/>
      <c r="H344" s="56"/>
      <c r="I344" s="50">
        <f>SUM(J344:K344)</f>
        <v>0</v>
      </c>
      <c r="J344" s="73"/>
      <c r="K344" s="73"/>
      <c r="L344" s="73"/>
    </row>
    <row r="345" spans="1:12" ht="14.25" outlineLevel="1">
      <c r="A345" s="53" t="s">
        <v>488</v>
      </c>
      <c r="B345" s="49">
        <f t="shared" si="127"/>
        <v>0</v>
      </c>
      <c r="C345" s="50">
        <f>SUM(C346:C350)</f>
        <v>0</v>
      </c>
      <c r="D345" s="54">
        <f>SUM(D346:D350)</f>
        <v>0</v>
      </c>
      <c r="E345" s="54">
        <f>SUM(E346:E350)</f>
        <v>0</v>
      </c>
      <c r="F345" s="50">
        <f aca="true" t="shared" si="133" ref="F345:L345">SUM(F346:F351)</f>
        <v>0</v>
      </c>
      <c r="G345" s="54">
        <f t="shared" si="133"/>
        <v>0</v>
      </c>
      <c r="H345" s="54">
        <f t="shared" si="133"/>
        <v>0</v>
      </c>
      <c r="I345" s="50">
        <f t="shared" si="133"/>
        <v>0</v>
      </c>
      <c r="J345" s="54">
        <f t="shared" si="133"/>
        <v>0</v>
      </c>
      <c r="K345" s="54">
        <f t="shared" si="133"/>
        <v>0</v>
      </c>
      <c r="L345" s="54">
        <f t="shared" si="133"/>
        <v>0</v>
      </c>
    </row>
    <row r="346" spans="1:12" ht="14.25" outlineLevel="1">
      <c r="A346" s="62" t="s">
        <v>489</v>
      </c>
      <c r="B346" s="49">
        <f t="shared" si="127"/>
        <v>0</v>
      </c>
      <c r="C346" s="50">
        <f aca="true" t="shared" si="134" ref="C346:C351">SUM(D346:E346)</f>
        <v>0</v>
      </c>
      <c r="D346" s="56"/>
      <c r="E346" s="56"/>
      <c r="F346" s="50">
        <f aca="true" t="shared" si="135" ref="F346:F351">SUM(G346:H346)</f>
        <v>0</v>
      </c>
      <c r="G346" s="56"/>
      <c r="H346" s="56"/>
      <c r="I346" s="50">
        <f aca="true" t="shared" si="136" ref="I346:I351">SUM(J346:K346)</f>
        <v>0</v>
      </c>
      <c r="J346" s="73"/>
      <c r="K346" s="73"/>
      <c r="L346" s="73"/>
    </row>
    <row r="347" spans="1:12" ht="14.25" outlineLevel="1">
      <c r="A347" s="62" t="s">
        <v>490</v>
      </c>
      <c r="B347" s="49">
        <f t="shared" si="127"/>
        <v>0</v>
      </c>
      <c r="C347" s="50">
        <f t="shared" si="134"/>
        <v>0</v>
      </c>
      <c r="D347" s="56"/>
      <c r="E347" s="56"/>
      <c r="F347" s="50">
        <f t="shared" si="135"/>
        <v>0</v>
      </c>
      <c r="G347" s="56"/>
      <c r="H347" s="56"/>
      <c r="I347" s="50">
        <f t="shared" si="136"/>
        <v>0</v>
      </c>
      <c r="J347" s="73"/>
      <c r="K347" s="73"/>
      <c r="L347" s="73"/>
    </row>
    <row r="348" spans="1:12" ht="14.25" outlineLevel="1">
      <c r="A348" s="62" t="s">
        <v>491</v>
      </c>
      <c r="B348" s="49">
        <f t="shared" si="127"/>
        <v>0</v>
      </c>
      <c r="C348" s="50">
        <f t="shared" si="134"/>
        <v>0</v>
      </c>
      <c r="D348" s="56"/>
      <c r="E348" s="56"/>
      <c r="F348" s="50">
        <f t="shared" si="135"/>
        <v>0</v>
      </c>
      <c r="G348" s="56"/>
      <c r="H348" s="56"/>
      <c r="I348" s="50">
        <f t="shared" si="136"/>
        <v>0</v>
      </c>
      <c r="J348" s="73"/>
      <c r="K348" s="73"/>
      <c r="L348" s="73"/>
    </row>
    <row r="349" spans="1:12" ht="14.25" outlineLevel="1">
      <c r="A349" s="62" t="s">
        <v>492</v>
      </c>
      <c r="B349" s="49">
        <f t="shared" si="127"/>
        <v>0</v>
      </c>
      <c r="C349" s="50">
        <f t="shared" si="134"/>
        <v>0</v>
      </c>
      <c r="D349" s="56"/>
      <c r="E349" s="56"/>
      <c r="F349" s="50">
        <f t="shared" si="135"/>
        <v>0</v>
      </c>
      <c r="G349" s="56"/>
      <c r="H349" s="56"/>
      <c r="I349" s="50">
        <f t="shared" si="136"/>
        <v>0</v>
      </c>
      <c r="J349" s="73"/>
      <c r="K349" s="73"/>
      <c r="L349" s="73"/>
    </row>
    <row r="350" spans="1:12" ht="14.25" outlineLevel="1">
      <c r="A350" s="62" t="s">
        <v>493</v>
      </c>
      <c r="B350" s="49">
        <f t="shared" si="127"/>
        <v>0</v>
      </c>
      <c r="C350" s="50">
        <f t="shared" si="134"/>
        <v>0</v>
      </c>
      <c r="D350" s="56"/>
      <c r="E350" s="56"/>
      <c r="F350" s="50">
        <f t="shared" si="135"/>
        <v>0</v>
      </c>
      <c r="G350" s="56"/>
      <c r="H350" s="56"/>
      <c r="I350" s="50">
        <f t="shared" si="136"/>
        <v>0</v>
      </c>
      <c r="J350" s="73"/>
      <c r="K350" s="73"/>
      <c r="L350" s="73"/>
    </row>
    <row r="351" spans="1:12" ht="14.25" outlineLevel="1">
      <c r="A351" s="53" t="s">
        <v>494</v>
      </c>
      <c r="B351" s="49">
        <f t="shared" si="127"/>
        <v>-8.23</v>
      </c>
      <c r="C351" s="50">
        <f t="shared" si="134"/>
        <v>8.23</v>
      </c>
      <c r="D351" s="69"/>
      <c r="E351" s="69">
        <v>8.23</v>
      </c>
      <c r="F351" s="50">
        <f t="shared" si="135"/>
        <v>0</v>
      </c>
      <c r="G351" s="69"/>
      <c r="H351" s="69"/>
      <c r="I351" s="50">
        <f t="shared" si="136"/>
        <v>0</v>
      </c>
      <c r="J351" s="73"/>
      <c r="K351" s="73"/>
      <c r="L351" s="73"/>
    </row>
    <row r="352" spans="1:12" ht="14.25">
      <c r="A352" s="48" t="s">
        <v>495</v>
      </c>
      <c r="B352" s="49">
        <f t="shared" si="127"/>
        <v>0</v>
      </c>
      <c r="C352" s="50">
        <f aca="true" t="shared" si="137" ref="C352:L352">SUM(C353)</f>
        <v>0</v>
      </c>
      <c r="D352" s="52">
        <f t="shared" si="137"/>
        <v>0</v>
      </c>
      <c r="E352" s="52">
        <f t="shared" si="137"/>
        <v>0</v>
      </c>
      <c r="F352" s="50">
        <f t="shared" si="137"/>
        <v>0</v>
      </c>
      <c r="G352" s="52">
        <f t="shared" si="137"/>
        <v>0</v>
      </c>
      <c r="H352" s="52">
        <f t="shared" si="137"/>
        <v>0</v>
      </c>
      <c r="I352" s="50">
        <f t="shared" si="137"/>
        <v>0</v>
      </c>
      <c r="J352" s="52">
        <f t="shared" si="137"/>
        <v>0</v>
      </c>
      <c r="K352" s="52">
        <f t="shared" si="137"/>
        <v>0</v>
      </c>
      <c r="L352" s="52">
        <f t="shared" si="137"/>
        <v>0</v>
      </c>
    </row>
    <row r="353" spans="1:12" ht="14.25" outlineLevel="1">
      <c r="A353" s="53" t="s">
        <v>496</v>
      </c>
      <c r="B353" s="70">
        <f t="shared" si="127"/>
        <v>0</v>
      </c>
      <c r="C353" s="71">
        <f>SUM(D353:E353)</f>
        <v>0</v>
      </c>
      <c r="D353" s="59"/>
      <c r="E353" s="59"/>
      <c r="F353" s="71">
        <f>SUM(G353:H353)</f>
        <v>0</v>
      </c>
      <c r="G353" s="59"/>
      <c r="H353" s="59"/>
      <c r="I353" s="71">
        <f>SUM(J353:K353)</f>
        <v>0</v>
      </c>
      <c r="J353" s="73"/>
      <c r="K353" s="73"/>
      <c r="L353" s="73"/>
    </row>
  </sheetData>
  <sheetProtection/>
  <protectedRanges>
    <protectedRange sqref="D10" name="区域1_1"/>
  </protectedRanges>
  <mergeCells count="17">
    <mergeCell ref="J5:J6"/>
    <mergeCell ref="K5:K6"/>
    <mergeCell ref="L5:L6"/>
    <mergeCell ref="F5:F6"/>
    <mergeCell ref="G5:G6"/>
    <mergeCell ref="H5:H6"/>
    <mergeCell ref="I5:I6"/>
    <mergeCell ref="A2:L2"/>
    <mergeCell ref="J3:L3"/>
    <mergeCell ref="C4:E4"/>
    <mergeCell ref="F4:H4"/>
    <mergeCell ref="I4:L4"/>
    <mergeCell ref="A4:A6"/>
    <mergeCell ref="B4:B6"/>
    <mergeCell ref="C5:C6"/>
    <mergeCell ref="D5:D6"/>
    <mergeCell ref="E5:E6"/>
  </mergeCells>
  <printOptions/>
  <pageMargins left="0.75" right="0.75" top="1" bottom="1" header="0.5" footer="0.5"/>
  <pageSetup orientation="landscape" paperSize="9" scale="90" r:id="rId1"/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workbookViewId="0" topLeftCell="A1">
      <selection activeCell="H15" sqref="H15"/>
    </sheetView>
  </sheetViews>
  <sheetFormatPr defaultColWidth="9.00390625" defaultRowHeight="14.25"/>
  <cols>
    <col min="1" max="1" width="43.75390625" style="2" customWidth="1"/>
    <col min="2" max="2" width="14.25390625" style="2" customWidth="1"/>
    <col min="3" max="3" width="13.25390625" style="2" customWidth="1"/>
    <col min="4" max="4" width="15.50390625" style="2" customWidth="1"/>
    <col min="5" max="5" width="35.625" style="2" customWidth="1"/>
    <col min="6" max="16384" width="9.00390625" style="2" customWidth="1"/>
  </cols>
  <sheetData>
    <row r="1" ht="19.5" customHeight="1">
      <c r="A1" s="3" t="s">
        <v>497</v>
      </c>
    </row>
    <row r="2" spans="1:5" ht="30" customHeight="1">
      <c r="A2" s="154" t="s">
        <v>540</v>
      </c>
      <c r="B2" s="154"/>
      <c r="C2" s="154"/>
      <c r="D2" s="154"/>
      <c r="E2" s="154"/>
    </row>
    <row r="3" spans="1:5" ht="19.5" customHeight="1">
      <c r="A3" s="4"/>
      <c r="B3" s="193" t="s">
        <v>498</v>
      </c>
      <c r="C3" s="193"/>
      <c r="D3" s="193"/>
      <c r="E3" s="193"/>
    </row>
    <row r="4" spans="1:5" ht="19.5" customHeight="1">
      <c r="A4" s="160" t="s">
        <v>499</v>
      </c>
      <c r="B4" s="160" t="s">
        <v>531</v>
      </c>
      <c r="C4" s="160" t="s">
        <v>533</v>
      </c>
      <c r="D4" s="160" t="s">
        <v>8</v>
      </c>
      <c r="E4" s="160" t="s">
        <v>500</v>
      </c>
    </row>
    <row r="5" spans="1:5" ht="19.5" customHeight="1">
      <c r="A5" s="160"/>
      <c r="B5" s="160"/>
      <c r="C5" s="160"/>
      <c r="D5" s="160"/>
      <c r="E5" s="160"/>
    </row>
    <row r="6" spans="1:5" ht="14.25">
      <c r="A6" s="6" t="s">
        <v>501</v>
      </c>
      <c r="B6" s="7">
        <f>B7+B8+B9+B10</f>
        <v>2986.4</v>
      </c>
      <c r="C6" s="7">
        <f>C7+C8+C9+C10</f>
        <v>3200</v>
      </c>
      <c r="D6" s="7">
        <f aca="true" t="shared" si="0" ref="D6:D12">(C6-B6)/B6*100</f>
        <v>7.2</v>
      </c>
      <c r="E6" s="8" t="s">
        <v>26</v>
      </c>
    </row>
    <row r="7" spans="1:5" ht="14.25">
      <c r="A7" s="27" t="s">
        <v>502</v>
      </c>
      <c r="B7" s="28">
        <v>177.3</v>
      </c>
      <c r="C7" s="28">
        <v>500</v>
      </c>
      <c r="D7" s="29">
        <f t="shared" si="0"/>
        <v>182</v>
      </c>
      <c r="E7" s="30"/>
    </row>
    <row r="8" spans="1:5" ht="14.25">
      <c r="A8" s="27" t="s">
        <v>503</v>
      </c>
      <c r="B8" s="31"/>
      <c r="C8" s="31"/>
      <c r="D8" s="32" t="e">
        <f t="shared" si="0"/>
        <v>#DIV/0!</v>
      </c>
      <c r="E8" s="30"/>
    </row>
    <row r="9" spans="1:5" ht="14.25">
      <c r="A9" s="27" t="s">
        <v>504</v>
      </c>
      <c r="B9" s="33">
        <v>1727.8</v>
      </c>
      <c r="C9" s="33">
        <v>1800</v>
      </c>
      <c r="D9" s="32">
        <f t="shared" si="0"/>
        <v>4.2</v>
      </c>
      <c r="E9" s="34"/>
    </row>
    <row r="10" spans="1:5" ht="14.25">
      <c r="A10" s="27" t="s">
        <v>505</v>
      </c>
      <c r="B10" s="35">
        <v>1081.3</v>
      </c>
      <c r="C10" s="31">
        <v>900</v>
      </c>
      <c r="D10" s="32">
        <f t="shared" si="0"/>
        <v>-16.8</v>
      </c>
      <c r="E10" s="30"/>
    </row>
    <row r="11" spans="1:5" ht="14.25">
      <c r="A11" s="36" t="s">
        <v>154</v>
      </c>
      <c r="B11" s="37">
        <v>249</v>
      </c>
      <c r="C11" s="37">
        <v>249</v>
      </c>
      <c r="D11" s="38">
        <f t="shared" si="0"/>
        <v>0</v>
      </c>
      <c r="E11" s="8" t="s">
        <v>26</v>
      </c>
    </row>
    <row r="12" spans="1:5" ht="14.25">
      <c r="A12" s="39" t="s">
        <v>506</v>
      </c>
      <c r="B12" s="7">
        <f>B6+B11</f>
        <v>3235.4</v>
      </c>
      <c r="C12" s="7">
        <f>C6+C11</f>
        <v>3449</v>
      </c>
      <c r="D12" s="7">
        <f t="shared" si="0"/>
        <v>6.6</v>
      </c>
      <c r="E12" s="8" t="s">
        <v>26</v>
      </c>
    </row>
    <row r="13" spans="1:5" ht="14.25">
      <c r="A13" s="194"/>
      <c r="B13" s="194"/>
      <c r="C13" s="194"/>
      <c r="D13" s="194"/>
      <c r="E13" s="194"/>
    </row>
    <row r="14" spans="1:5" ht="14.25">
      <c r="A14" s="6" t="s">
        <v>507</v>
      </c>
      <c r="B14" s="7">
        <f>B15+B17</f>
        <v>2986.4</v>
      </c>
      <c r="C14" s="7">
        <f>C15+C17</f>
        <v>3200</v>
      </c>
      <c r="D14" s="7">
        <f aca="true" t="shared" si="1" ref="D14:D23">(C14-B14)/B14*100</f>
        <v>7.2</v>
      </c>
      <c r="E14" s="8" t="s">
        <v>26</v>
      </c>
    </row>
    <row r="15" spans="1:5" ht="14.25">
      <c r="A15" s="27" t="s">
        <v>508</v>
      </c>
      <c r="B15" s="32">
        <f>SUM(B16:B16)</f>
        <v>177.3</v>
      </c>
      <c r="C15" s="32">
        <f>SUM(C16:C16)</f>
        <v>500</v>
      </c>
      <c r="D15" s="32">
        <f t="shared" si="1"/>
        <v>182</v>
      </c>
      <c r="E15" s="40" t="s">
        <v>26</v>
      </c>
    </row>
    <row r="16" spans="1:5" ht="14.25">
      <c r="A16" s="27" t="s">
        <v>509</v>
      </c>
      <c r="B16" s="31">
        <v>177.3</v>
      </c>
      <c r="C16" s="31">
        <v>500</v>
      </c>
      <c r="D16" s="32">
        <f t="shared" si="1"/>
        <v>182</v>
      </c>
      <c r="E16" s="30"/>
    </row>
    <row r="17" spans="1:5" ht="14.25">
      <c r="A17" s="27" t="s">
        <v>510</v>
      </c>
      <c r="B17" s="32">
        <f>SUM(B18:B20)</f>
        <v>2809.1</v>
      </c>
      <c r="C17" s="32">
        <f>SUM(C18:C20)</f>
        <v>2700</v>
      </c>
      <c r="D17" s="32">
        <f t="shared" si="1"/>
        <v>-3.9</v>
      </c>
      <c r="E17" s="40" t="s">
        <v>26</v>
      </c>
    </row>
    <row r="18" spans="1:5" ht="14.25">
      <c r="A18" s="27" t="s">
        <v>511</v>
      </c>
      <c r="B18" s="31"/>
      <c r="C18" s="31"/>
      <c r="D18" s="32" t="e">
        <f t="shared" si="1"/>
        <v>#DIV/0!</v>
      </c>
      <c r="E18" s="30"/>
    </row>
    <row r="19" spans="1:5" ht="14.25">
      <c r="A19" s="27" t="s">
        <v>512</v>
      </c>
      <c r="B19" s="31">
        <v>1727.8</v>
      </c>
      <c r="C19" s="31">
        <v>1800</v>
      </c>
      <c r="D19" s="32">
        <f t="shared" si="1"/>
        <v>4.2</v>
      </c>
      <c r="E19" s="30"/>
    </row>
    <row r="20" spans="1:5" ht="14.25">
      <c r="A20" s="27" t="s">
        <v>513</v>
      </c>
      <c r="B20" s="35">
        <v>1081.3</v>
      </c>
      <c r="C20" s="31">
        <v>900</v>
      </c>
      <c r="D20" s="32">
        <f t="shared" si="1"/>
        <v>-16.8</v>
      </c>
      <c r="E20" s="30"/>
    </row>
    <row r="21" spans="1:5" ht="14.25">
      <c r="A21" s="27"/>
      <c r="B21" s="35"/>
      <c r="C21" s="31"/>
      <c r="D21" s="32" t="e">
        <f t="shared" si="1"/>
        <v>#DIV/0!</v>
      </c>
      <c r="E21" s="30" t="s">
        <v>26</v>
      </c>
    </row>
    <row r="22" spans="1:5" ht="14.25">
      <c r="A22" s="6" t="s">
        <v>514</v>
      </c>
      <c r="B22" s="7">
        <f>B12-B14</f>
        <v>249</v>
      </c>
      <c r="C22" s="7">
        <f>C12-C14</f>
        <v>249</v>
      </c>
      <c r="D22" s="38">
        <f t="shared" si="1"/>
        <v>0</v>
      </c>
      <c r="E22" s="8" t="s">
        <v>26</v>
      </c>
    </row>
    <row r="23" spans="1:5" ht="14.25">
      <c r="A23" s="41" t="s">
        <v>515</v>
      </c>
      <c r="B23" s="7">
        <f>B14+B22</f>
        <v>3235.4</v>
      </c>
      <c r="C23" s="7">
        <f>C14+C22</f>
        <v>3449</v>
      </c>
      <c r="D23" s="7">
        <f t="shared" si="1"/>
        <v>6.6</v>
      </c>
      <c r="E23" s="8" t="s">
        <v>26</v>
      </c>
    </row>
  </sheetData>
  <sheetProtection/>
  <mergeCells count="8">
    <mergeCell ref="A2:E2"/>
    <mergeCell ref="B3:E3"/>
    <mergeCell ref="A13:E13"/>
    <mergeCell ref="A4:A5"/>
    <mergeCell ref="B4:B5"/>
    <mergeCell ref="C4:C5"/>
    <mergeCell ref="D4:D5"/>
    <mergeCell ref="E4:E5"/>
  </mergeCells>
  <hyperlinks>
    <hyperlink ref="A1" location="目录!A1" display="表六"/>
  </hyperlinks>
  <printOptions horizontalCentered="1" verticalCentered="1"/>
  <pageMargins left="0" right="0" top="0" bottom="0" header="0.51" footer="0.51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workbookViewId="0" topLeftCell="A1">
      <selection activeCell="J22" sqref="J22"/>
    </sheetView>
  </sheetViews>
  <sheetFormatPr defaultColWidth="9.00390625" defaultRowHeight="14.25"/>
  <cols>
    <col min="1" max="1" width="43.75390625" style="2" customWidth="1"/>
    <col min="2" max="2" width="14.25390625" style="2" customWidth="1"/>
    <col min="3" max="3" width="13.25390625" style="2" customWidth="1"/>
    <col min="4" max="4" width="15.50390625" style="2" customWidth="1"/>
    <col min="5" max="5" width="35.625" style="2" customWidth="1"/>
    <col min="6" max="16384" width="9.00390625" style="2" customWidth="1"/>
  </cols>
  <sheetData>
    <row r="1" ht="14.25">
      <c r="A1" s="3" t="s">
        <v>516</v>
      </c>
    </row>
    <row r="2" spans="1:5" ht="22.5">
      <c r="A2" s="154" t="s">
        <v>541</v>
      </c>
      <c r="B2" s="154"/>
      <c r="C2" s="154"/>
      <c r="D2" s="154"/>
      <c r="E2" s="154"/>
    </row>
    <row r="3" spans="1:5" ht="14.25">
      <c r="A3" s="4"/>
      <c r="B3" s="193" t="s">
        <v>4</v>
      </c>
      <c r="C3" s="193"/>
      <c r="D3" s="193"/>
      <c r="E3" s="193"/>
    </row>
    <row r="4" spans="1:5" ht="14.25">
      <c r="A4" s="160" t="s">
        <v>499</v>
      </c>
      <c r="B4" s="160" t="s">
        <v>531</v>
      </c>
      <c r="C4" s="160" t="s">
        <v>533</v>
      </c>
      <c r="D4" s="160" t="s">
        <v>8</v>
      </c>
      <c r="E4" s="160" t="s">
        <v>500</v>
      </c>
    </row>
    <row r="5" spans="1:5" ht="14.25">
      <c r="A5" s="160"/>
      <c r="B5" s="160"/>
      <c r="C5" s="160"/>
      <c r="D5" s="160"/>
      <c r="E5" s="160"/>
    </row>
    <row r="6" spans="1:5" ht="14.25">
      <c r="A6" s="6" t="s">
        <v>501</v>
      </c>
      <c r="B6" s="7">
        <f>SUM(B7:B11)</f>
        <v>7991.6</v>
      </c>
      <c r="C6" s="7">
        <f>SUM(C7:C11)</f>
        <v>120</v>
      </c>
      <c r="D6" s="7">
        <f aca="true" t="shared" si="0" ref="D6:D11">(C6-B6)/B6*100</f>
        <v>-98.5</v>
      </c>
      <c r="E6" s="8" t="s">
        <v>26</v>
      </c>
    </row>
    <row r="7" spans="1:5" ht="14.25">
      <c r="A7" s="9" t="s">
        <v>517</v>
      </c>
      <c r="B7" s="10">
        <v>7936</v>
      </c>
      <c r="C7" s="10"/>
      <c r="D7" s="11">
        <f t="shared" si="0"/>
        <v>-100</v>
      </c>
      <c r="E7" s="12"/>
    </row>
    <row r="8" spans="1:5" ht="14.25">
      <c r="A8" s="13" t="s">
        <v>518</v>
      </c>
      <c r="B8" s="14">
        <v>6.96</v>
      </c>
      <c r="C8" s="14">
        <v>10</v>
      </c>
      <c r="D8" s="15">
        <f t="shared" si="0"/>
        <v>43.68</v>
      </c>
      <c r="E8" s="12"/>
    </row>
    <row r="9" spans="1:5" ht="14.25">
      <c r="A9" s="13" t="s">
        <v>519</v>
      </c>
      <c r="B9" s="14">
        <v>5.2</v>
      </c>
      <c r="C9" s="14">
        <v>6</v>
      </c>
      <c r="D9" s="15">
        <f t="shared" si="0"/>
        <v>15.38</v>
      </c>
      <c r="E9" s="12"/>
    </row>
    <row r="10" spans="1:5" ht="14.25">
      <c r="A10" s="13" t="s">
        <v>520</v>
      </c>
      <c r="B10" s="14"/>
      <c r="C10" s="14"/>
      <c r="D10" s="15" t="e">
        <f t="shared" si="0"/>
        <v>#DIV/0!</v>
      </c>
      <c r="E10" s="12"/>
    </row>
    <row r="11" spans="1:5" ht="14.25">
      <c r="A11" s="9" t="s">
        <v>521</v>
      </c>
      <c r="B11" s="10">
        <v>43.4</v>
      </c>
      <c r="C11" s="10">
        <v>104</v>
      </c>
      <c r="D11" s="15">
        <f t="shared" si="0"/>
        <v>139.63</v>
      </c>
      <c r="E11" s="12"/>
    </row>
    <row r="12" spans="1:5" ht="14.25">
      <c r="A12" s="9"/>
      <c r="B12" s="16"/>
      <c r="C12" s="16"/>
      <c r="D12" s="16"/>
      <c r="E12" s="17"/>
    </row>
    <row r="13" spans="1:5" ht="14.25">
      <c r="A13" s="18" t="s">
        <v>154</v>
      </c>
      <c r="B13" s="19">
        <v>2288</v>
      </c>
      <c r="C13" s="19">
        <v>2610</v>
      </c>
      <c r="D13" s="20">
        <f>(C13-B13)/B13*100</f>
        <v>14.07</v>
      </c>
      <c r="E13" s="21" t="s">
        <v>26</v>
      </c>
    </row>
    <row r="14" spans="1:5" ht="14.25">
      <c r="A14" s="22" t="s">
        <v>506</v>
      </c>
      <c r="B14" s="23">
        <f>B6+B13</f>
        <v>10279.6</v>
      </c>
      <c r="C14" s="23">
        <f>C6+C13</f>
        <v>2730</v>
      </c>
      <c r="D14" s="23">
        <f>(C14-B14)/B14*100</f>
        <v>-73.44</v>
      </c>
      <c r="E14" s="24" t="s">
        <v>26</v>
      </c>
    </row>
    <row r="15" spans="1:5" ht="14.25">
      <c r="A15" s="195"/>
      <c r="B15" s="195"/>
      <c r="C15" s="195"/>
      <c r="D15" s="195"/>
      <c r="E15" s="195"/>
    </row>
    <row r="16" spans="1:5" ht="14.25">
      <c r="A16" s="23" t="s">
        <v>507</v>
      </c>
      <c r="B16" s="23">
        <f>SUM(B17:B33)</f>
        <v>7669.6</v>
      </c>
      <c r="C16" s="23">
        <f>SUM(C17:C33)</f>
        <v>120</v>
      </c>
      <c r="D16" s="23">
        <f>(C16-B16)/B16*100</f>
        <v>-98.44</v>
      </c>
      <c r="E16" s="24" t="s">
        <v>26</v>
      </c>
    </row>
    <row r="17" spans="1:5" ht="14.25">
      <c r="A17" s="9" t="s">
        <v>130</v>
      </c>
      <c r="B17" s="16">
        <v>0.1</v>
      </c>
      <c r="C17" s="16">
        <v>120</v>
      </c>
      <c r="D17" s="15">
        <f aca="true" t="shared" si="1" ref="D17:D35">(C17-B17)/B17*100</f>
        <v>119900</v>
      </c>
      <c r="E17" s="17" t="s">
        <v>26</v>
      </c>
    </row>
    <row r="18" spans="1:5" ht="14.25">
      <c r="A18" s="9" t="s">
        <v>132</v>
      </c>
      <c r="B18" s="16"/>
      <c r="C18" s="16"/>
      <c r="D18" s="15" t="e">
        <f t="shared" si="1"/>
        <v>#DIV/0!</v>
      </c>
      <c r="E18" s="17" t="s">
        <v>26</v>
      </c>
    </row>
    <row r="19" spans="1:5" ht="14.25">
      <c r="A19" s="9" t="s">
        <v>134</v>
      </c>
      <c r="B19" s="16"/>
      <c r="C19" s="16"/>
      <c r="D19" s="15" t="e">
        <f t="shared" si="1"/>
        <v>#DIV/0!</v>
      </c>
      <c r="E19" s="17" t="s">
        <v>26</v>
      </c>
    </row>
    <row r="20" spans="1:5" ht="14.25">
      <c r="A20" s="9" t="s">
        <v>136</v>
      </c>
      <c r="B20" s="16"/>
      <c r="C20" s="16"/>
      <c r="D20" s="15" t="e">
        <f t="shared" si="1"/>
        <v>#DIV/0!</v>
      </c>
      <c r="E20" s="17" t="s">
        <v>26</v>
      </c>
    </row>
    <row r="21" spans="1:5" ht="14.25">
      <c r="A21" s="9" t="s">
        <v>137</v>
      </c>
      <c r="B21" s="16"/>
      <c r="C21" s="16"/>
      <c r="D21" s="15" t="e">
        <f t="shared" si="1"/>
        <v>#DIV/0!</v>
      </c>
      <c r="E21" s="17" t="s">
        <v>26</v>
      </c>
    </row>
    <row r="22" spans="1:5" ht="14.25">
      <c r="A22" s="9" t="s">
        <v>138</v>
      </c>
      <c r="B22" s="16"/>
      <c r="C22" s="16"/>
      <c r="D22" s="15" t="e">
        <f t="shared" si="1"/>
        <v>#DIV/0!</v>
      </c>
      <c r="E22" s="17" t="s">
        <v>26</v>
      </c>
    </row>
    <row r="23" spans="1:5" ht="14.25">
      <c r="A23" s="9" t="s">
        <v>139</v>
      </c>
      <c r="B23" s="16"/>
      <c r="C23" s="16"/>
      <c r="D23" s="15" t="e">
        <f t="shared" si="1"/>
        <v>#DIV/0!</v>
      </c>
      <c r="E23" s="17" t="s">
        <v>26</v>
      </c>
    </row>
    <row r="24" spans="1:5" ht="14.25">
      <c r="A24" s="9" t="s">
        <v>140</v>
      </c>
      <c r="B24" s="16">
        <v>56.6</v>
      </c>
      <c r="C24" s="16"/>
      <c r="D24" s="15">
        <f t="shared" si="1"/>
        <v>-100</v>
      </c>
      <c r="E24" s="17" t="s">
        <v>26</v>
      </c>
    </row>
    <row r="25" spans="1:5" ht="14.25">
      <c r="A25" s="9" t="s">
        <v>141</v>
      </c>
      <c r="B25" s="16">
        <v>30</v>
      </c>
      <c r="C25" s="16"/>
      <c r="D25" s="15">
        <f t="shared" si="1"/>
        <v>-100</v>
      </c>
      <c r="E25" s="17" t="s">
        <v>26</v>
      </c>
    </row>
    <row r="26" spans="1:5" ht="14.25">
      <c r="A26" s="9" t="s">
        <v>142</v>
      </c>
      <c r="B26" s="16">
        <v>7467.6</v>
      </c>
      <c r="C26" s="16"/>
      <c r="D26" s="15">
        <f t="shared" si="1"/>
        <v>-100</v>
      </c>
      <c r="E26" s="17" t="s">
        <v>26</v>
      </c>
    </row>
    <row r="27" spans="1:5" ht="14.25">
      <c r="A27" s="9" t="s">
        <v>143</v>
      </c>
      <c r="B27" s="16">
        <v>115.3</v>
      </c>
      <c r="C27" s="16"/>
      <c r="D27" s="15">
        <f t="shared" si="1"/>
        <v>-100</v>
      </c>
      <c r="E27" s="17" t="s">
        <v>26</v>
      </c>
    </row>
    <row r="28" spans="1:5" ht="14.25">
      <c r="A28" s="9" t="s">
        <v>145</v>
      </c>
      <c r="B28" s="16"/>
      <c r="C28" s="16"/>
      <c r="D28" s="15" t="e">
        <f t="shared" si="1"/>
        <v>#DIV/0!</v>
      </c>
      <c r="E28" s="17" t="s">
        <v>26</v>
      </c>
    </row>
    <row r="29" spans="1:5" ht="14.25">
      <c r="A29" s="9" t="s">
        <v>147</v>
      </c>
      <c r="B29" s="16"/>
      <c r="C29" s="16"/>
      <c r="D29" s="15" t="e">
        <f t="shared" si="1"/>
        <v>#DIV/0!</v>
      </c>
      <c r="E29" s="17" t="s">
        <v>26</v>
      </c>
    </row>
    <row r="30" spans="1:5" ht="14.25">
      <c r="A30" s="9" t="s">
        <v>149</v>
      </c>
      <c r="B30" s="16"/>
      <c r="C30" s="16"/>
      <c r="D30" s="15" t="e">
        <f t="shared" si="1"/>
        <v>#DIV/0!</v>
      </c>
      <c r="E30" s="17" t="s">
        <v>26</v>
      </c>
    </row>
    <row r="31" spans="1:5" ht="14.25">
      <c r="A31" s="9" t="s">
        <v>150</v>
      </c>
      <c r="B31" s="16"/>
      <c r="C31" s="16"/>
      <c r="D31" s="11" t="e">
        <f t="shared" si="1"/>
        <v>#DIV/0!</v>
      </c>
      <c r="E31" s="17" t="s">
        <v>26</v>
      </c>
    </row>
    <row r="32" spans="1:5" ht="14.25">
      <c r="A32" s="9" t="s">
        <v>151</v>
      </c>
      <c r="B32" s="9"/>
      <c r="C32" s="10"/>
      <c r="D32" s="11" t="e">
        <f t="shared" si="1"/>
        <v>#DIV/0!</v>
      </c>
      <c r="E32" s="17" t="s">
        <v>26</v>
      </c>
    </row>
    <row r="33" spans="1:5" ht="14.25">
      <c r="A33" s="9" t="s">
        <v>152</v>
      </c>
      <c r="B33" s="9"/>
      <c r="C33" s="10"/>
      <c r="D33" s="11" t="e">
        <f t="shared" si="1"/>
        <v>#DIV/0!</v>
      </c>
      <c r="E33" s="17"/>
    </row>
    <row r="34" spans="1:5" ht="14.25">
      <c r="A34" s="23" t="s">
        <v>514</v>
      </c>
      <c r="B34" s="23">
        <f>B14-B16</f>
        <v>2610</v>
      </c>
      <c r="C34" s="23">
        <f>C14-C16</f>
        <v>2610</v>
      </c>
      <c r="D34" s="25">
        <f t="shared" si="1"/>
        <v>0</v>
      </c>
      <c r="E34" s="24" t="s">
        <v>26</v>
      </c>
    </row>
    <row r="35" spans="1:5" ht="14.25">
      <c r="A35" s="26" t="s">
        <v>515</v>
      </c>
      <c r="B35" s="23">
        <f>B16+B34</f>
        <v>10279.6</v>
      </c>
      <c r="C35" s="23">
        <f>C16+C34</f>
        <v>2730</v>
      </c>
      <c r="D35" s="23">
        <f t="shared" si="1"/>
        <v>-73.44</v>
      </c>
      <c r="E35" s="24" t="s">
        <v>26</v>
      </c>
    </row>
  </sheetData>
  <sheetProtection/>
  <mergeCells count="8">
    <mergeCell ref="A2:E2"/>
    <mergeCell ref="B3:E3"/>
    <mergeCell ref="A15:E15"/>
    <mergeCell ref="A4:A5"/>
    <mergeCell ref="B4:B5"/>
    <mergeCell ref="C4:C5"/>
    <mergeCell ref="D4:D5"/>
    <mergeCell ref="E4:E5"/>
  </mergeCells>
  <hyperlinks>
    <hyperlink ref="A1" location="目录!A1" display="表八"/>
  </hyperlinks>
  <printOptions horizontalCentered="1" verticalCentered="1"/>
  <pageMargins left="0" right="0" top="0" bottom="0" header="0.51" footer="0.51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李鹏</dc:creator>
  <cp:keywords/>
  <dc:description/>
  <cp:lastModifiedBy>匿名用户</cp:lastModifiedBy>
  <cp:lastPrinted>2022-03-03T02:25:08Z</cp:lastPrinted>
  <dcterms:created xsi:type="dcterms:W3CDTF">2002-12-13T06:08:59Z</dcterms:created>
  <dcterms:modified xsi:type="dcterms:W3CDTF">2022-03-03T02:53:46Z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